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esktop\RAZNO 2023\FINACIJSKI PLAN ZA 2024., 2025., 2026\"/>
    </mc:Choice>
  </mc:AlternateContent>
  <bookViews>
    <workbookView xWindow="0" yWindow="0" windowWidth="28800" windowHeight="12435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POSEBNI DIO" sheetId="7" r:id="rId5"/>
    <sheet name="Račun financiranja" sheetId="6" r:id="rId6"/>
    <sheet name="Račun financiranja po izvorima" sheetId="9" r:id="rId7"/>
    <sheet name="List2" sheetId="2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5" i="7" l="1"/>
  <c r="E144" i="7"/>
  <c r="E141" i="7"/>
  <c r="E137" i="7"/>
  <c r="E131" i="7"/>
  <c r="E129" i="7"/>
  <c r="E123" i="7"/>
  <c r="E121" i="7"/>
  <c r="E116" i="7"/>
  <c r="E114" i="7"/>
  <c r="E15" i="7"/>
  <c r="F8" i="7"/>
  <c r="F15" i="7"/>
  <c r="F110" i="7"/>
  <c r="F108" i="7" s="1"/>
  <c r="E110" i="7"/>
  <c r="E108" i="7" s="1"/>
  <c r="F104" i="7"/>
  <c r="I82" i="7" l="1"/>
  <c r="H82" i="7"/>
  <c r="H80" i="7" s="1"/>
  <c r="G82" i="7"/>
  <c r="I80" i="7"/>
  <c r="G80" i="7"/>
  <c r="H91" i="7"/>
  <c r="I91" i="7"/>
  <c r="G75" i="7"/>
  <c r="H75" i="7"/>
  <c r="I75" i="7"/>
  <c r="G61" i="7"/>
  <c r="G42" i="7"/>
  <c r="H42" i="7"/>
  <c r="I36" i="7"/>
  <c r="E36" i="7"/>
  <c r="F102" i="7"/>
  <c r="G104" i="7"/>
  <c r="G102" i="7" s="1"/>
  <c r="H104" i="7"/>
  <c r="H102" i="7" s="1"/>
  <c r="I104" i="7"/>
  <c r="I102" i="7" s="1"/>
  <c r="I99" i="7"/>
  <c r="I97" i="7" s="1"/>
  <c r="F99" i="7"/>
  <c r="F97" i="7" s="1"/>
  <c r="G99" i="7"/>
  <c r="G97" i="7" s="1"/>
  <c r="H99" i="7"/>
  <c r="H97" i="7" s="1"/>
  <c r="F93" i="7"/>
  <c r="F91" i="7" s="1"/>
  <c r="G93" i="7"/>
  <c r="G91" i="7" s="1"/>
  <c r="H93" i="7"/>
  <c r="I93" i="7"/>
  <c r="E93" i="7"/>
  <c r="E91" i="7" s="1"/>
  <c r="F88" i="7"/>
  <c r="F86" i="7" s="1"/>
  <c r="G88" i="7"/>
  <c r="G86" i="7" s="1"/>
  <c r="H88" i="7"/>
  <c r="H86" i="7" s="1"/>
  <c r="I88" i="7"/>
  <c r="I86" i="7" s="1"/>
  <c r="E88" i="7"/>
  <c r="E86" i="7" s="1"/>
  <c r="F77" i="7"/>
  <c r="F75" i="7" s="1"/>
  <c r="G77" i="7"/>
  <c r="H77" i="7"/>
  <c r="I77" i="7"/>
  <c r="E77" i="7"/>
  <c r="E75" i="7" s="1"/>
  <c r="F72" i="7"/>
  <c r="F70" i="7" s="1"/>
  <c r="G72" i="7"/>
  <c r="G70" i="7" s="1"/>
  <c r="H72" i="7"/>
  <c r="H70" i="7" s="1"/>
  <c r="I72" i="7"/>
  <c r="I70" i="7" s="1"/>
  <c r="E72" i="7"/>
  <c r="E70" i="7" s="1"/>
  <c r="F67" i="7"/>
  <c r="G67" i="7"/>
  <c r="H67" i="7"/>
  <c r="I67" i="7"/>
  <c r="E67" i="7"/>
  <c r="F63" i="7"/>
  <c r="F61" i="7" s="1"/>
  <c r="G63" i="7"/>
  <c r="H63" i="7"/>
  <c r="H61" i="7" s="1"/>
  <c r="I63" i="7"/>
  <c r="I61" i="7" s="1"/>
  <c r="E63" i="7"/>
  <c r="F58" i="7"/>
  <c r="G58" i="7"/>
  <c r="H58" i="7"/>
  <c r="H53" i="7" s="1"/>
  <c r="I58" i="7"/>
  <c r="I53" i="7" s="1"/>
  <c r="E58" i="7"/>
  <c r="F55" i="7"/>
  <c r="G55" i="7"/>
  <c r="G53" i="7" s="1"/>
  <c r="H55" i="7"/>
  <c r="I55" i="7"/>
  <c r="E55" i="7"/>
  <c r="F50" i="7"/>
  <c r="F48" i="7" s="1"/>
  <c r="G50" i="7"/>
  <c r="G48" i="7" s="1"/>
  <c r="H50" i="7"/>
  <c r="H48" i="7" s="1"/>
  <c r="I50" i="7"/>
  <c r="I48" i="7" s="1"/>
  <c r="E50" i="7"/>
  <c r="E48" i="7" s="1"/>
  <c r="F44" i="7"/>
  <c r="F42" i="7" s="1"/>
  <c r="G44" i="7"/>
  <c r="H44" i="7"/>
  <c r="I44" i="7"/>
  <c r="I42" i="7" s="1"/>
  <c r="E44" i="7"/>
  <c r="E42" i="7" s="1"/>
  <c r="F38" i="7"/>
  <c r="F36" i="7" s="1"/>
  <c r="G38" i="7"/>
  <c r="G36" i="7" s="1"/>
  <c r="H38" i="7"/>
  <c r="H36" i="7" s="1"/>
  <c r="I38" i="7"/>
  <c r="E38" i="7"/>
  <c r="F6" i="7"/>
  <c r="G33" i="7"/>
  <c r="G31" i="7" s="1"/>
  <c r="H33" i="7"/>
  <c r="H31" i="7" s="1"/>
  <c r="I33" i="7"/>
  <c r="I31" i="7" s="1"/>
  <c r="G28" i="7"/>
  <c r="H28" i="7"/>
  <c r="I28" i="7"/>
  <c r="I18" i="7" s="1"/>
  <c r="F15" i="5" s="1"/>
  <c r="F14" i="5" s="1"/>
  <c r="F12" i="5" s="1"/>
  <c r="F24" i="7"/>
  <c r="G24" i="7"/>
  <c r="H24" i="7"/>
  <c r="I24" i="7"/>
  <c r="E24" i="7"/>
  <c r="I20" i="7"/>
  <c r="F20" i="7"/>
  <c r="F18" i="7" s="1"/>
  <c r="C15" i="5" s="1"/>
  <c r="C14" i="5" s="1"/>
  <c r="C12" i="5" s="1"/>
  <c r="G20" i="7"/>
  <c r="G18" i="7" s="1"/>
  <c r="D15" i="5" s="1"/>
  <c r="D14" i="5" s="1"/>
  <c r="D12" i="5" s="1"/>
  <c r="H20" i="7"/>
  <c r="H18" i="7" s="1"/>
  <c r="E15" i="5" s="1"/>
  <c r="E14" i="5" s="1"/>
  <c r="E12" i="5" s="1"/>
  <c r="E20" i="7"/>
  <c r="F10" i="7"/>
  <c r="G10" i="7"/>
  <c r="G8" i="7" s="1"/>
  <c r="H10" i="7"/>
  <c r="H8" i="7" s="1"/>
  <c r="I10" i="7"/>
  <c r="I8" i="7" s="1"/>
  <c r="E10" i="7"/>
  <c r="E8" i="7" s="1"/>
  <c r="E6" i="7" s="1"/>
  <c r="H6" i="7" l="1"/>
  <c r="E61" i="7"/>
  <c r="E53" i="7"/>
  <c r="E18" i="7"/>
  <c r="B15" i="5" s="1"/>
  <c r="F53" i="7"/>
  <c r="I6" i="7"/>
  <c r="G6" i="7"/>
  <c r="G13" i="10"/>
  <c r="H13" i="10"/>
  <c r="H9" i="10"/>
  <c r="E41" i="3"/>
  <c r="F41" i="3"/>
  <c r="G41" i="3"/>
  <c r="I13" i="10" s="1"/>
  <c r="H41" i="3"/>
  <c r="J13" i="10" s="1"/>
  <c r="D41" i="3"/>
  <c r="F13" i="10" s="1"/>
  <c r="E30" i="3"/>
  <c r="G12" i="10" s="1"/>
  <c r="F30" i="3"/>
  <c r="H12" i="10" s="1"/>
  <c r="G30" i="3"/>
  <c r="I12" i="10" s="1"/>
  <c r="H30" i="3"/>
  <c r="J12" i="10" s="1"/>
  <c r="H29" i="3"/>
  <c r="D30" i="3"/>
  <c r="F12" i="10" s="1"/>
  <c r="E29" i="3"/>
  <c r="F10" i="3"/>
  <c r="D11" i="3"/>
  <c r="D10" i="3" s="1"/>
  <c r="E11" i="3"/>
  <c r="G9" i="10" s="1"/>
  <c r="G11" i="3"/>
  <c r="I9" i="10" s="1"/>
  <c r="H11" i="3"/>
  <c r="J9" i="10" s="1"/>
  <c r="F11" i="3"/>
  <c r="F10" i="8"/>
  <c r="F43" i="8"/>
  <c r="E43" i="8"/>
  <c r="D43" i="8"/>
  <c r="C43" i="8"/>
  <c r="B43" i="8"/>
  <c r="E10" i="8"/>
  <c r="D10" i="8"/>
  <c r="C10" i="8"/>
  <c r="B10" i="8"/>
  <c r="H10" i="3" l="1"/>
  <c r="F9" i="10"/>
  <c r="E10" i="3"/>
  <c r="D29" i="3"/>
  <c r="G10" i="3"/>
  <c r="G29" i="3"/>
  <c r="F29" i="3"/>
  <c r="A1" i="7" l="1"/>
  <c r="A1" i="9"/>
  <c r="A1" i="6"/>
  <c r="A1" i="5"/>
  <c r="A1" i="8"/>
  <c r="A1" i="3"/>
  <c r="F37" i="10" l="1"/>
  <c r="G34" i="10" s="1"/>
  <c r="G37" i="10" s="1"/>
  <c r="H34" i="10" s="1"/>
  <c r="H37" i="10" s="1"/>
  <c r="I34" i="10" s="1"/>
  <c r="I37" i="10" s="1"/>
  <c r="J34" i="10" s="1"/>
  <c r="J37" i="10" s="1"/>
  <c r="J21" i="10"/>
  <c r="I21" i="10"/>
  <c r="H21" i="10"/>
  <c r="G21" i="10"/>
  <c r="F21" i="10"/>
  <c r="J11" i="10"/>
  <c r="F10" i="5" s="1"/>
  <c r="F11" i="5" s="1"/>
  <c r="I11" i="10"/>
  <c r="E10" i="5" s="1"/>
  <c r="E11" i="5" s="1"/>
  <c r="H11" i="10"/>
  <c r="D10" i="5" s="1"/>
  <c r="D11" i="5" s="1"/>
  <c r="G11" i="10"/>
  <c r="F11" i="10"/>
  <c r="B10" i="5" s="1"/>
  <c r="B11" i="5" s="1"/>
  <c r="B14" i="5" s="1"/>
  <c r="B12" i="5" s="1"/>
  <c r="J8" i="10"/>
  <c r="I8" i="10"/>
  <c r="H8" i="10"/>
  <c r="H14" i="10" s="1"/>
  <c r="G8" i="10"/>
  <c r="F8" i="10"/>
  <c r="F14" i="10" l="1"/>
  <c r="F22" i="10" s="1"/>
  <c r="F28" i="10" s="1"/>
  <c r="F29" i="10" s="1"/>
  <c r="G14" i="10"/>
  <c r="G22" i="10" s="1"/>
  <c r="G28" i="10" s="1"/>
  <c r="G29" i="10" s="1"/>
  <c r="C10" i="5"/>
  <c r="C11" i="5" s="1"/>
  <c r="J14" i="10"/>
  <c r="I14" i="10"/>
  <c r="I22" i="10" s="1"/>
  <c r="I28" i="10" s="1"/>
  <c r="I29" i="10" s="1"/>
  <c r="J22" i="10"/>
  <c r="J28" i="10" s="1"/>
  <c r="J29" i="10" s="1"/>
  <c r="H22" i="10"/>
  <c r="H28" i="10" s="1"/>
  <c r="H29" i="10" s="1"/>
</calcChain>
</file>

<file path=xl/sharedStrings.xml><?xml version="1.0" encoding="utf-8"?>
<sst xmlns="http://schemas.openxmlformats.org/spreadsheetml/2006/main" count="325" uniqueCount="128">
  <si>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</si>
  <si>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</si>
  <si>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</si>
  <si>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</si>
  <si>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</si>
  <si>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</si>
  <si>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</si>
  <si>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</si>
  <si>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</si>
  <si>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</si>
  <si>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</si>
  <si>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</si>
  <si>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</si>
  <si>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</si>
  <si>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</si>
  <si>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</si>
  <si>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</si>
  <si>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</si>
  <si>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</si>
  <si>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</si>
  <si>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</si>
  <si>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</si>
  <si>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PROGRAM xxxx</t>
  </si>
  <si>
    <t>Aktivnost Axxxxxx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</si>
  <si>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</si>
  <si>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</si>
  <si>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</si>
  <si>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</si>
  <si>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</si>
  <si>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</si>
  <si>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</si>
  <si>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Plan za 2024.</t>
  </si>
  <si>
    <t>Projekcija 
za 2026.</t>
  </si>
  <si>
    <t>Izvršenje 2022.</t>
  </si>
  <si>
    <t>Plan 2023.</t>
  </si>
  <si>
    <t>EUR</t>
  </si>
  <si>
    <t>Izvršenje 2022.*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</si>
  <si>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</si>
  <si>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</si>
  <si>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</si>
  <si>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</si>
  <si>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</si>
  <si>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</si>
  <si>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</si>
  <si>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Proračun za 2024.</t>
  </si>
  <si>
    <t>Projekcija proračuna
za 2025.</t>
  </si>
  <si>
    <t>Projekcija proračuna
za 2026.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</si>
  <si>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</si>
  <si>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</si>
  <si>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</si>
  <si>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</si>
  <si>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</si>
  <si>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</si>
  <si>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4 Prihodi za posebne namjene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</si>
  <si>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</si>
  <si>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</si>
  <si>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</si>
  <si>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</si>
  <si>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</si>
  <si>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</si>
  <si>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</si>
  <si>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</si>
  <si>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</si>
  <si>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</si>
  <si>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</si>
  <si>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</si>
  <si>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</si>
  <si>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</si>
  <si>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</si>
  <si>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</si>
  <si>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</si>
  <si>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</si>
  <si>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</si>
  <si>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FINANCIJSKI PLAN OSNOVNE ŠKOLE "DAVORIN TRSTENJAK" PODGAJCI POSAVSKI 
ZA 2024. I PROJEKCIJA ZA 2025. I 2026. GODINU</t>
  </si>
  <si>
    <t xml:space="preserve">UKUPNO PRIHODI </t>
  </si>
  <si>
    <t>11 Opći prihodi i primici</t>
  </si>
  <si>
    <t>12 Sredstva učešća za pomoći</t>
  </si>
  <si>
    <t>2 Doprinosi</t>
  </si>
  <si>
    <t>21 Doprinosi za mirovinsko osiguranje</t>
  </si>
  <si>
    <t>31 Vlastiti prihodi</t>
  </si>
  <si>
    <t>43 Ostali prihodi za posebne namjene</t>
  </si>
  <si>
    <r>
      <rPr>
        <b/>
        <i/>
        <sz val="10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52 Ostale pomoći</t>
    </r>
  </si>
  <si>
    <t>57 Ostali programi EU</t>
  </si>
  <si>
    <t>573 Instrmenti EGP i ostali instrumenti</t>
  </si>
  <si>
    <t>6 Donacije</t>
  </si>
  <si>
    <t>61 Donacije</t>
  </si>
  <si>
    <t>7 Prihodi od prodaje ili zamjene nefinancijske imovine i naknada s naslova osiguranja</t>
  </si>
  <si>
    <t>71 Prihodi od prodaje ili zamjene nefinancijske imovine i naknada s naslova osiguranja</t>
  </si>
  <si>
    <t>8 Namjenski primici</t>
  </si>
  <si>
    <t>81 Namjenski primici od zadužuvanja</t>
  </si>
  <si>
    <t>82 Namjenski primici od zaduživanja kroz refundacije</t>
  </si>
  <si>
    <t>83 Namjenski primici od inozemnog zaduživanja</t>
  </si>
  <si>
    <t>84 Primici od zaduživanja</t>
  </si>
  <si>
    <t>UKUPNO RASHODI</t>
  </si>
  <si>
    <t>09 Obrazovanje</t>
  </si>
  <si>
    <t>0912 Osnovno obrazovanje</t>
  </si>
  <si>
    <t>0960  Dodatne usluge u obrazovanju</t>
  </si>
  <si>
    <t>Prihodi od upravnih i administrativnih pristojbi, pristojbi po posebim propisima i naknada</t>
  </si>
  <si>
    <t>Prihodi od prodaje proizvoda i robe te pruženih usluga i prihodi od donacija</t>
  </si>
  <si>
    <t>OSNOVNOŠKOLSTVO</t>
  </si>
  <si>
    <t>OSNOVNO OBRAZOVANJE</t>
  </si>
  <si>
    <t>Opći prihodi i primici</t>
  </si>
  <si>
    <t>ŠKOLSKA KUHINJA</t>
  </si>
  <si>
    <t>Ostale pomoći</t>
  </si>
  <si>
    <t>Ostali prihodi za posebne namjene</t>
  </si>
  <si>
    <t>RADIONICA ZA DJECU</t>
  </si>
  <si>
    <t>Donacije</t>
  </si>
  <si>
    <t>PLAĆA MZO</t>
  </si>
  <si>
    <t>LEKTIRNI NASLOVI</t>
  </si>
  <si>
    <t>UDŽBENICI I RADNE BILJEŽNICE ZA UČENIKE</t>
  </si>
  <si>
    <t>Naknade građanima i kućanstvima na temelju osiguranja i druge naknade</t>
  </si>
  <si>
    <t>UČENIČKE EKSKURZIJE</t>
  </si>
  <si>
    <t>OSIGURANJE UČENIKA</t>
  </si>
  <si>
    <t>POPRAVAK TABLETA</t>
  </si>
  <si>
    <t>PODLOGA ZA TZK</t>
  </si>
  <si>
    <t>PROJEKT DJEČJEG IGRALIŠTA</t>
  </si>
  <si>
    <t>OPREMANJE INFORMATIČKE UČIONICE</t>
  </si>
  <si>
    <t>PROJEKTNA DOKUMENTACIJA ZA ENERGETSKU OBNOVU ŠKOLE</t>
  </si>
  <si>
    <t>Financijski rashodi</t>
  </si>
  <si>
    <t>Rashodi za dodatna ulaganja na nefinancijskoj imovini</t>
  </si>
  <si>
    <t>PROGRAM PREDŠKOLE</t>
  </si>
  <si>
    <t>HIGIJENSKI ULOŠCI</t>
  </si>
  <si>
    <t>091 Predškolsko i osnovno obrazovanje</t>
  </si>
  <si>
    <t>0911 Predškolsko obrazovanje</t>
  </si>
  <si>
    <t>ASISTENT U NASTAVI</t>
  </si>
  <si>
    <t>TUŽBE ZAPOSLENIKA</t>
  </si>
  <si>
    <t>TESTIRANJE DJELATNIKA</t>
  </si>
  <si>
    <t>NAMJEŠTAJ ZA PREDŠKOLU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</si>
</sst>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u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Font="1" applyFill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0" xfId="0" quotePrefix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7" fillId="0" borderId="0" xfId="0" applyFont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/>
    </xf>
    <xf numFmtId="0" fontId="9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quotePrefix="1" applyFont="1" applyFill="1" applyBorder="1" applyAlignment="1">
      <alignment horizontal="left" vertical="center"/>
    </xf>
    <xf numFmtId="3" fontId="3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0" fontId="17" fillId="4" borderId="3" xfId="0" applyNumberFormat="1" applyFont="1" applyFill="1" applyBorder="1" applyAlignment="1" applyProtection="1">
      <alignment horizontal="left" vertical="center" wrapText="1"/>
    </xf>
    <xf numFmtId="4" fontId="5" fillId="4" borderId="3" xfId="0" applyNumberFormat="1" applyFont="1" applyFill="1" applyBorder="1" applyAlignment="1">
      <alignment horizont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indent="1"/>
    </xf>
    <xf numFmtId="0" fontId="8" fillId="2" borderId="3" xfId="0" applyNumberFormat="1" applyFont="1" applyFill="1" applyBorder="1" applyAlignment="1" applyProtection="1">
      <alignment horizontal="left" vertical="center" wrapText="1" indent="1"/>
    </xf>
    <xf numFmtId="0" fontId="9" fillId="2" borderId="3" xfId="0" applyNumberFormat="1" applyFont="1" applyFill="1" applyBorder="1" applyAlignment="1" applyProtection="1">
      <alignment vertical="center" wrapText="1"/>
    </xf>
    <xf numFmtId="0" fontId="22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center" wrapText="1"/>
    </xf>
    <xf numFmtId="4" fontId="0" fillId="0" borderId="6" xfId="0" applyNumberFormat="1" applyBorder="1" applyAlignment="1">
      <alignment horizontal="center" vertical="center"/>
    </xf>
    <xf numFmtId="0" fontId="17" fillId="5" borderId="3" xfId="0" applyNumberFormat="1" applyFont="1" applyFill="1" applyBorder="1" applyAlignment="1" applyProtection="1">
      <alignment horizontal="left" vertical="center" wrapText="1"/>
    </xf>
    <xf numFmtId="4" fontId="5" fillId="5" borderId="3" xfId="0" applyNumberFormat="1" applyFont="1" applyFill="1" applyBorder="1" applyAlignment="1">
      <alignment horizont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4" fontId="21" fillId="2" borderId="6" xfId="0" applyNumberFormat="1" applyFont="1" applyFill="1" applyBorder="1" applyAlignment="1">
      <alignment horizontal="center" vertical="center"/>
    </xf>
    <xf numFmtId="4" fontId="6" fillId="4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0" fillId="0" borderId="3" xfId="0" applyBorder="1"/>
    <xf numFmtId="4" fontId="6" fillId="6" borderId="3" xfId="0" applyNumberFormat="1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center" vertical="center" wrapText="1"/>
    </xf>
    <xf numFmtId="4" fontId="6" fillId="6" borderId="4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4" fontId="9" fillId="2" borderId="3" xfId="0" applyNumberFormat="1" applyFont="1" applyFill="1" applyBorder="1" applyAlignment="1" applyProtection="1">
      <alignment horizontal="left" vertical="center" wrapText="1"/>
    </xf>
    <xf numFmtId="4" fontId="7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/>
    </xf>
    <xf numFmtId="4" fontId="8" fillId="2" borderId="3" xfId="0" quotePrefix="1" applyNumberFormat="1" applyFont="1" applyFill="1" applyBorder="1" applyAlignment="1">
      <alignment horizontal="left" vertical="center"/>
    </xf>
    <xf numFmtId="4" fontId="7" fillId="2" borderId="3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center"/>
    </xf>
    <xf numFmtId="3" fontId="7" fillId="2" borderId="3" xfId="0" quotePrefix="1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/>
    </xf>
    <xf numFmtId="4" fontId="3" fillId="0" borderId="4" xfId="0" applyNumberFormat="1" applyFont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0" xfId="0" applyFont="1"/>
    <xf numFmtId="4" fontId="6" fillId="9" borderId="4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3" fontId="6" fillId="7" borderId="4" xfId="0" applyNumberFormat="1" applyFont="1" applyFill="1" applyBorder="1" applyAlignment="1">
      <alignment horizontal="center" vertical="center" wrapText="1"/>
    </xf>
    <xf numFmtId="4" fontId="9" fillId="7" borderId="3" xfId="0" applyNumberFormat="1" applyFont="1" applyFill="1" applyBorder="1" applyAlignment="1" applyProtection="1">
      <alignment horizontal="left" vertical="center" wrapText="1"/>
    </xf>
    <xf numFmtId="4" fontId="6" fillId="7" borderId="3" xfId="0" applyNumberFormat="1" applyFont="1" applyFill="1" applyBorder="1" applyAlignment="1">
      <alignment horizontal="center" vertical="center" wrapText="1"/>
    </xf>
    <xf numFmtId="4" fontId="6" fillId="8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 wrapText="1"/>
    </xf>
    <xf numFmtId="4" fontId="6" fillId="2" borderId="3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>
      <alignment horizontal="right" wrapText="1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 wrapText="1"/>
    </xf>
    <xf numFmtId="0" fontId="23" fillId="5" borderId="4" xfId="0" applyFont="1" applyFill="1" applyBorder="1" applyAlignment="1">
      <alignment horizontal="left" vertical="center" wrapText="1"/>
    </xf>
    <xf numFmtId="0" fontId="7" fillId="2" borderId="4" xfId="0" quotePrefix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4" fontId="24" fillId="2" borderId="3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left" vertical="center"/>
    </xf>
    <xf numFmtId="4" fontId="6" fillId="2" borderId="4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6" fillId="5" borderId="2" xfId="0" applyFont="1" applyFill="1" applyBorder="1" applyAlignment="1">
      <alignment horizontal="right" vertical="center" wrapText="1"/>
    </xf>
    <xf numFmtId="0" fontId="16" fillId="5" borderId="4" xfId="0" applyFont="1" applyFill="1" applyBorder="1" applyAlignment="1">
      <alignment horizontal="right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 indent="1"/>
    </xf>
    <xf numFmtId="0" fontId="3" fillId="2" borderId="4" xfId="0" applyFont="1" applyFill="1" applyBorder="1" applyAlignment="1">
      <alignment horizontal="left" vertical="center" wrapText="1" inden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tabSelected="1" workbookViewId="0">
      <selection sqref="A1:J1"/>
    </sheetView>
  </sheetViews>
  <sheetFormatPr defaultRowHeight="15" x14ac:dyDescent="0.25"/>
  <cols>
    <col min="5" max="10" width="25.28515625" customWidth="1"/>
  </cols>
  <sheetData>
    <row r="1" spans="1:10" ht="42" customHeight="1" x14ac:dyDescent="0.25">
      <c r="A1" s="145" t="s">
        <v>73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x14ac:dyDescent="0.25">
      <c r="A3" s="145" t="s">
        <v>16</v>
      </c>
      <c r="B3" s="145"/>
      <c r="C3" s="145"/>
      <c r="D3" s="145"/>
      <c r="E3" s="145"/>
      <c r="F3" s="145"/>
      <c r="G3" s="145"/>
      <c r="H3" s="145"/>
      <c r="I3" s="146"/>
      <c r="J3" s="146"/>
    </row>
    <row r="4" spans="1:10" ht="18" x14ac:dyDescent="0.25">
      <c r="A4" s="4"/>
      <c r="B4" s="4"/>
      <c r="C4" s="4"/>
      <c r="D4" s="4"/>
      <c r="E4" s="4"/>
      <c r="F4" s="4"/>
      <c r="G4" s="4"/>
      <c r="H4" s="4"/>
      <c r="I4" s="5"/>
      <c r="J4" s="5"/>
    </row>
    <row r="5" spans="1:10" ht="15.75" x14ac:dyDescent="0.25">
      <c r="A5" s="145" t="s">
        <v>24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ht="18" x14ac:dyDescent="0.25">
      <c r="A6" s="1"/>
      <c r="B6" s="2"/>
      <c r="C6" s="2"/>
      <c r="D6" s="2"/>
      <c r="E6" s="6"/>
      <c r="F6" s="7"/>
      <c r="G6" s="7"/>
      <c r="H6" s="7"/>
      <c r="I6" s="7"/>
      <c r="J6" s="31" t="s">
        <v>35</v>
      </c>
    </row>
    <row r="7" spans="1:10" ht="25.5" x14ac:dyDescent="0.25">
      <c r="A7" s="27"/>
      <c r="B7" s="28"/>
      <c r="C7" s="28"/>
      <c r="D7" s="29"/>
      <c r="E7" s="30"/>
      <c r="F7" s="3" t="s">
        <v>36</v>
      </c>
      <c r="G7" s="3" t="s">
        <v>34</v>
      </c>
      <c r="H7" s="3" t="s">
        <v>44</v>
      </c>
      <c r="I7" s="3" t="s">
        <v>45</v>
      </c>
      <c r="J7" s="3" t="s">
        <v>46</v>
      </c>
    </row>
    <row r="8" spans="1:10" x14ac:dyDescent="0.25">
      <c r="A8" s="148" t="s">
        <v>0</v>
      </c>
      <c r="B8" s="149"/>
      <c r="C8" s="149"/>
      <c r="D8" s="149"/>
      <c r="E8" s="150"/>
      <c r="F8" s="118">
        <f>F9+F10</f>
        <v>432475.55</v>
      </c>
      <c r="G8" s="118">
        <f t="shared" ref="G8:J8" si="0">G9+G10</f>
        <v>569106</v>
      </c>
      <c r="H8" s="118">
        <f t="shared" si="0"/>
        <v>602819.44999999995</v>
      </c>
      <c r="I8" s="118">
        <f t="shared" si="0"/>
        <v>550819.44999999995</v>
      </c>
      <c r="J8" s="118">
        <f t="shared" si="0"/>
        <v>550819.44999999995</v>
      </c>
    </row>
    <row r="9" spans="1:10" x14ac:dyDescent="0.25">
      <c r="A9" s="151" t="s">
        <v>38</v>
      </c>
      <c r="B9" s="152"/>
      <c r="C9" s="152"/>
      <c r="D9" s="152"/>
      <c r="E9" s="144"/>
      <c r="F9" s="125">
        <f>' Račun prihoda i rashoda'!D11</f>
        <v>432475.55</v>
      </c>
      <c r="G9" s="125">
        <f>' Račun prihoda i rashoda'!E11</f>
        <v>569106</v>
      </c>
      <c r="H9" s="125">
        <f>' Račun prihoda i rashoda'!F11</f>
        <v>602819.44999999995</v>
      </c>
      <c r="I9" s="125">
        <f>' Račun prihoda i rashoda'!G11</f>
        <v>550819.44999999995</v>
      </c>
      <c r="J9" s="125">
        <f>' Račun prihoda i rashoda'!H11</f>
        <v>550819.44999999995</v>
      </c>
    </row>
    <row r="10" spans="1:10" x14ac:dyDescent="0.25">
      <c r="A10" s="143" t="s">
        <v>39</v>
      </c>
      <c r="B10" s="144"/>
      <c r="C10" s="144"/>
      <c r="D10" s="144"/>
      <c r="E10" s="144"/>
      <c r="F10" s="125">
        <v>0</v>
      </c>
      <c r="G10" s="125">
        <v>0</v>
      </c>
      <c r="H10" s="125">
        <v>0</v>
      </c>
      <c r="I10" s="125">
        <v>0</v>
      </c>
      <c r="J10" s="125">
        <v>0</v>
      </c>
    </row>
    <row r="11" spans="1:10" x14ac:dyDescent="0.25">
      <c r="A11" s="32" t="s">
        <v>1</v>
      </c>
      <c r="B11" s="39"/>
      <c r="C11" s="39"/>
      <c r="D11" s="39"/>
      <c r="E11" s="39"/>
      <c r="F11" s="118">
        <f>F12+F13</f>
        <v>432979.62000000005</v>
      </c>
      <c r="G11" s="118">
        <f t="shared" ref="G11:J11" si="1">G12+G13</f>
        <v>569106</v>
      </c>
      <c r="H11" s="118">
        <f t="shared" si="1"/>
        <v>602819.44999999995</v>
      </c>
      <c r="I11" s="118">
        <f t="shared" si="1"/>
        <v>550819.44999999995</v>
      </c>
      <c r="J11" s="118">
        <f t="shared" si="1"/>
        <v>550819.44999999995</v>
      </c>
    </row>
    <row r="12" spans="1:10" x14ac:dyDescent="0.25">
      <c r="A12" s="153" t="s">
        <v>40</v>
      </c>
      <c r="B12" s="152"/>
      <c r="C12" s="152"/>
      <c r="D12" s="152"/>
      <c r="E12" s="152"/>
      <c r="F12" s="125">
        <f>' Račun prihoda i rashoda'!D30</f>
        <v>427240.29000000004</v>
      </c>
      <c r="G12" s="125">
        <f>' Račun prihoda i rashoda'!E30</f>
        <v>517344</v>
      </c>
      <c r="H12" s="125">
        <f>' Račun prihoda i rashoda'!F30</f>
        <v>549519.44999999995</v>
      </c>
      <c r="I12" s="125">
        <f>' Račun prihoda i rashoda'!G30</f>
        <v>549519.44999999995</v>
      </c>
      <c r="J12" s="125">
        <f>' Račun prihoda i rashoda'!H30</f>
        <v>549519.44999999995</v>
      </c>
    </row>
    <row r="13" spans="1:10" x14ac:dyDescent="0.25">
      <c r="A13" s="143" t="s">
        <v>41</v>
      </c>
      <c r="B13" s="144"/>
      <c r="C13" s="144"/>
      <c r="D13" s="144"/>
      <c r="E13" s="144"/>
      <c r="F13" s="125">
        <f>' Račun prihoda i rashoda'!D41</f>
        <v>5739.33</v>
      </c>
      <c r="G13" s="125">
        <f>' Račun prihoda i rashoda'!E41</f>
        <v>51762</v>
      </c>
      <c r="H13" s="125">
        <f>' Račun prihoda i rashoda'!F41</f>
        <v>53300</v>
      </c>
      <c r="I13" s="125">
        <f>' Račun prihoda i rashoda'!G41</f>
        <v>1300</v>
      </c>
      <c r="J13" s="125">
        <f>' Račun prihoda i rashoda'!H41</f>
        <v>1300</v>
      </c>
    </row>
    <row r="14" spans="1:10" x14ac:dyDescent="0.25">
      <c r="A14" s="154" t="s">
        <v>65</v>
      </c>
      <c r="B14" s="149"/>
      <c r="C14" s="149"/>
      <c r="D14" s="149"/>
      <c r="E14" s="149"/>
      <c r="F14" s="118">
        <f>F8-F11</f>
        <v>-504.07000000006519</v>
      </c>
      <c r="G14" s="118">
        <f t="shared" ref="G14:J14" si="2">G8-G11</f>
        <v>0</v>
      </c>
      <c r="H14" s="118">
        <f t="shared" si="2"/>
        <v>0</v>
      </c>
      <c r="I14" s="118">
        <f t="shared" si="2"/>
        <v>0</v>
      </c>
      <c r="J14" s="118">
        <f t="shared" si="2"/>
        <v>0</v>
      </c>
    </row>
    <row r="15" spans="1:10" ht="18" x14ac:dyDescent="0.25">
      <c r="A15" s="4"/>
      <c r="B15" s="22"/>
      <c r="C15" s="22"/>
      <c r="D15" s="22"/>
      <c r="E15" s="22"/>
      <c r="F15" s="22"/>
      <c r="G15" s="22"/>
      <c r="H15" s="23"/>
      <c r="I15" s="23"/>
      <c r="J15" s="23"/>
    </row>
    <row r="16" spans="1:10" ht="15.75" x14ac:dyDescent="0.25">
      <c r="A16" s="145" t="s">
        <v>25</v>
      </c>
      <c r="B16" s="147"/>
      <c r="C16" s="147"/>
      <c r="D16" s="147"/>
      <c r="E16" s="147"/>
      <c r="F16" s="147"/>
      <c r="G16" s="147"/>
      <c r="H16" s="147"/>
      <c r="I16" s="147"/>
      <c r="J16" s="147"/>
    </row>
    <row r="17" spans="1:10" ht="18" x14ac:dyDescent="0.25">
      <c r="A17" s="4"/>
      <c r="B17" s="22"/>
      <c r="C17" s="22"/>
      <c r="D17" s="22"/>
      <c r="E17" s="22"/>
      <c r="F17" s="22"/>
      <c r="G17" s="22"/>
      <c r="H17" s="23"/>
      <c r="I17" s="23"/>
      <c r="J17" s="23"/>
    </row>
    <row r="18" spans="1:10" ht="25.5" x14ac:dyDescent="0.25">
      <c r="A18" s="27"/>
      <c r="B18" s="28"/>
      <c r="C18" s="28"/>
      <c r="D18" s="29"/>
      <c r="E18" s="30"/>
      <c r="F18" s="3" t="s">
        <v>36</v>
      </c>
      <c r="G18" s="3" t="s">
        <v>34</v>
      </c>
      <c r="H18" s="3" t="s">
        <v>44</v>
      </c>
      <c r="I18" s="3" t="s">
        <v>45</v>
      </c>
      <c r="J18" s="3" t="s">
        <v>46</v>
      </c>
    </row>
    <row r="19" spans="1:10" x14ac:dyDescent="0.25">
      <c r="A19" s="143" t="s">
        <v>42</v>
      </c>
      <c r="B19" s="144"/>
      <c r="C19" s="144"/>
      <c r="D19" s="144"/>
      <c r="E19" s="144"/>
      <c r="F19" s="125">
        <v>0</v>
      </c>
      <c r="G19" s="125">
        <v>0</v>
      </c>
      <c r="H19" s="125">
        <v>0</v>
      </c>
      <c r="I19" s="125">
        <v>0</v>
      </c>
      <c r="J19" s="126">
        <v>0</v>
      </c>
    </row>
    <row r="20" spans="1:10" x14ac:dyDescent="0.25">
      <c r="A20" s="143" t="s">
        <v>43</v>
      </c>
      <c r="B20" s="144"/>
      <c r="C20" s="144"/>
      <c r="D20" s="144"/>
      <c r="E20" s="144"/>
      <c r="F20" s="125">
        <v>0</v>
      </c>
      <c r="G20" s="125">
        <v>0</v>
      </c>
      <c r="H20" s="125">
        <v>0</v>
      </c>
      <c r="I20" s="125">
        <v>0</v>
      </c>
      <c r="J20" s="126">
        <v>0</v>
      </c>
    </row>
    <row r="21" spans="1:10" x14ac:dyDescent="0.25">
      <c r="A21" s="154" t="s">
        <v>2</v>
      </c>
      <c r="B21" s="149"/>
      <c r="C21" s="149"/>
      <c r="D21" s="149"/>
      <c r="E21" s="149"/>
      <c r="F21" s="118">
        <f>F19-F20</f>
        <v>0</v>
      </c>
      <c r="G21" s="118">
        <f t="shared" ref="G21:J21" si="3">G19-G20</f>
        <v>0</v>
      </c>
      <c r="H21" s="118">
        <f t="shared" si="3"/>
        <v>0</v>
      </c>
      <c r="I21" s="118">
        <f t="shared" si="3"/>
        <v>0</v>
      </c>
      <c r="J21" s="118">
        <f t="shared" si="3"/>
        <v>0</v>
      </c>
    </row>
    <row r="22" spans="1:10" x14ac:dyDescent="0.25">
      <c r="A22" s="154" t="s">
        <v>66</v>
      </c>
      <c r="B22" s="149"/>
      <c r="C22" s="149"/>
      <c r="D22" s="149"/>
      <c r="E22" s="149"/>
      <c r="F22" s="118">
        <f>F14+F21</f>
        <v>-504.07000000006519</v>
      </c>
      <c r="G22" s="118">
        <f t="shared" ref="G22:J22" si="4">G14+G21</f>
        <v>0</v>
      </c>
      <c r="H22" s="118">
        <f t="shared" si="4"/>
        <v>0</v>
      </c>
      <c r="I22" s="118">
        <f t="shared" si="4"/>
        <v>0</v>
      </c>
      <c r="J22" s="118">
        <f t="shared" si="4"/>
        <v>0</v>
      </c>
    </row>
    <row r="23" spans="1:10" ht="18" x14ac:dyDescent="0.25">
      <c r="A23" s="21"/>
      <c r="B23" s="22"/>
      <c r="C23" s="22"/>
      <c r="D23" s="22"/>
      <c r="E23" s="22"/>
      <c r="F23" s="22"/>
      <c r="G23" s="22"/>
      <c r="H23" s="23"/>
      <c r="I23" s="23"/>
      <c r="J23" s="23"/>
    </row>
    <row r="24" spans="1:10" ht="15.75" x14ac:dyDescent="0.25">
      <c r="A24" s="145" t="s">
        <v>67</v>
      </c>
      <c r="B24" s="147"/>
      <c r="C24" s="147"/>
      <c r="D24" s="147"/>
      <c r="E24" s="147"/>
      <c r="F24" s="147"/>
      <c r="G24" s="147"/>
      <c r="H24" s="147"/>
      <c r="I24" s="147"/>
      <c r="J24" s="147"/>
    </row>
    <row r="25" spans="1:10" ht="15.75" x14ac:dyDescent="0.25">
      <c r="A25" s="37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25.5" x14ac:dyDescent="0.25">
      <c r="A26" s="27"/>
      <c r="B26" s="28"/>
      <c r="C26" s="28"/>
      <c r="D26" s="29"/>
      <c r="E26" s="30"/>
      <c r="F26" s="3" t="s">
        <v>36</v>
      </c>
      <c r="G26" s="3" t="s">
        <v>34</v>
      </c>
      <c r="H26" s="3" t="s">
        <v>44</v>
      </c>
      <c r="I26" s="3" t="s">
        <v>45</v>
      </c>
      <c r="J26" s="3" t="s">
        <v>46</v>
      </c>
    </row>
    <row r="27" spans="1:10" ht="15" customHeight="1" x14ac:dyDescent="0.25">
      <c r="A27" s="157" t="s">
        <v>68</v>
      </c>
      <c r="B27" s="158"/>
      <c r="C27" s="158"/>
      <c r="D27" s="158"/>
      <c r="E27" s="159"/>
      <c r="F27" s="119">
        <v>0</v>
      </c>
      <c r="G27" s="119">
        <v>0</v>
      </c>
      <c r="H27" s="119">
        <v>0</v>
      </c>
      <c r="I27" s="119">
        <v>0</v>
      </c>
      <c r="J27" s="120">
        <v>0</v>
      </c>
    </row>
    <row r="28" spans="1:10" ht="15" customHeight="1" x14ac:dyDescent="0.25">
      <c r="A28" s="154" t="s">
        <v>69</v>
      </c>
      <c r="B28" s="149"/>
      <c r="C28" s="149"/>
      <c r="D28" s="149"/>
      <c r="E28" s="149"/>
      <c r="F28" s="121">
        <f>F22+F27</f>
        <v>-504.07000000006519</v>
      </c>
      <c r="G28" s="121">
        <f t="shared" ref="G28:J28" si="5">G22+G27</f>
        <v>0</v>
      </c>
      <c r="H28" s="121">
        <f t="shared" si="5"/>
        <v>0</v>
      </c>
      <c r="I28" s="121">
        <f t="shared" si="5"/>
        <v>0</v>
      </c>
      <c r="J28" s="122">
        <f t="shared" si="5"/>
        <v>0</v>
      </c>
    </row>
    <row r="29" spans="1:10" ht="45" customHeight="1" x14ac:dyDescent="0.25">
      <c r="A29" s="148" t="s">
        <v>70</v>
      </c>
      <c r="B29" s="160"/>
      <c r="C29" s="160"/>
      <c r="D29" s="160"/>
      <c r="E29" s="161"/>
      <c r="F29" s="121">
        <f>F14+F21+F27-F28</f>
        <v>0</v>
      </c>
      <c r="G29" s="121">
        <f t="shared" ref="G29:J29" si="6">G14+G21+G27-G28</f>
        <v>0</v>
      </c>
      <c r="H29" s="121">
        <f t="shared" si="6"/>
        <v>0</v>
      </c>
      <c r="I29" s="121">
        <f t="shared" si="6"/>
        <v>0</v>
      </c>
      <c r="J29" s="122">
        <f t="shared" si="6"/>
        <v>0</v>
      </c>
    </row>
    <row r="30" spans="1:10" ht="15.75" x14ac:dyDescent="0.25">
      <c r="A30" s="40"/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.75" x14ac:dyDescent="0.25">
      <c r="A31" s="162" t="s">
        <v>64</v>
      </c>
      <c r="B31" s="162"/>
      <c r="C31" s="162"/>
      <c r="D31" s="162"/>
      <c r="E31" s="162"/>
      <c r="F31" s="162"/>
      <c r="G31" s="162"/>
      <c r="H31" s="162"/>
      <c r="I31" s="162"/>
      <c r="J31" s="162"/>
    </row>
    <row r="32" spans="1:10" ht="18" x14ac:dyDescent="0.25">
      <c r="A32" s="42"/>
      <c r="B32" s="43"/>
      <c r="C32" s="43"/>
      <c r="D32" s="43"/>
      <c r="E32" s="43"/>
      <c r="F32" s="43"/>
      <c r="G32" s="43"/>
      <c r="H32" s="44"/>
      <c r="I32" s="44"/>
      <c r="J32" s="44"/>
    </row>
    <row r="33" spans="1:10" ht="25.5" x14ac:dyDescent="0.25">
      <c r="A33" s="45"/>
      <c r="B33" s="46"/>
      <c r="C33" s="46"/>
      <c r="D33" s="47"/>
      <c r="E33" s="48"/>
      <c r="F33" s="49" t="s">
        <v>36</v>
      </c>
      <c r="G33" s="49" t="s">
        <v>34</v>
      </c>
      <c r="H33" s="49" t="s">
        <v>44</v>
      </c>
      <c r="I33" s="49" t="s">
        <v>45</v>
      </c>
      <c r="J33" s="49" t="s">
        <v>46</v>
      </c>
    </row>
    <row r="34" spans="1:10" x14ac:dyDescent="0.25">
      <c r="A34" s="157" t="s">
        <v>68</v>
      </c>
      <c r="B34" s="158"/>
      <c r="C34" s="158"/>
      <c r="D34" s="158"/>
      <c r="E34" s="159"/>
      <c r="F34" s="119">
        <v>0</v>
      </c>
      <c r="G34" s="119">
        <f>F37</f>
        <v>0</v>
      </c>
      <c r="H34" s="119">
        <f>G37</f>
        <v>0</v>
      </c>
      <c r="I34" s="119">
        <f>H37</f>
        <v>0</v>
      </c>
      <c r="J34" s="120">
        <f>I37</f>
        <v>0</v>
      </c>
    </row>
    <row r="35" spans="1:10" ht="28.5" customHeight="1" x14ac:dyDescent="0.25">
      <c r="A35" s="157" t="s">
        <v>71</v>
      </c>
      <c r="B35" s="158"/>
      <c r="C35" s="158"/>
      <c r="D35" s="158"/>
      <c r="E35" s="159"/>
      <c r="F35" s="119">
        <v>0</v>
      </c>
      <c r="G35" s="119">
        <v>0</v>
      </c>
      <c r="H35" s="119">
        <v>0</v>
      </c>
      <c r="I35" s="119">
        <v>0</v>
      </c>
      <c r="J35" s="120">
        <v>0</v>
      </c>
    </row>
    <row r="36" spans="1:10" x14ac:dyDescent="0.25">
      <c r="A36" s="157" t="s">
        <v>72</v>
      </c>
      <c r="B36" s="163"/>
      <c r="C36" s="163"/>
      <c r="D36" s="163"/>
      <c r="E36" s="164"/>
      <c r="F36" s="119">
        <v>0</v>
      </c>
      <c r="G36" s="119">
        <v>0</v>
      </c>
      <c r="H36" s="119">
        <v>0</v>
      </c>
      <c r="I36" s="119">
        <v>0</v>
      </c>
      <c r="J36" s="120">
        <v>0</v>
      </c>
    </row>
    <row r="37" spans="1:10" ht="15" customHeight="1" x14ac:dyDescent="0.25">
      <c r="A37" s="154" t="s">
        <v>69</v>
      </c>
      <c r="B37" s="149"/>
      <c r="C37" s="149"/>
      <c r="D37" s="149"/>
      <c r="E37" s="149"/>
      <c r="F37" s="123">
        <f>F34-F35+F36</f>
        <v>0</v>
      </c>
      <c r="G37" s="123">
        <f t="shared" ref="G37:J37" si="7">G34-G35+G36</f>
        <v>0</v>
      </c>
      <c r="H37" s="123">
        <f t="shared" si="7"/>
        <v>0</v>
      </c>
      <c r="I37" s="123">
        <f t="shared" si="7"/>
        <v>0</v>
      </c>
      <c r="J37" s="124">
        <f t="shared" si="7"/>
        <v>0</v>
      </c>
    </row>
    <row r="38" spans="1:10" ht="17.25" customHeight="1" x14ac:dyDescent="0.25"/>
    <row r="39" spans="1:10" x14ac:dyDescent="0.25">
      <c r="A39" s="155" t="s">
        <v>37</v>
      </c>
      <c r="B39" s="156"/>
      <c r="C39" s="156"/>
      <c r="D39" s="156"/>
      <c r="E39" s="156"/>
      <c r="F39" s="156"/>
      <c r="G39" s="156"/>
      <c r="H39" s="156"/>
      <c r="I39" s="156"/>
      <c r="J39" s="156"/>
    </row>
    <row r="40" spans="1:10" ht="9" customHeight="1" x14ac:dyDescent="0.25"/>
  </sheetData>
  <mergeCells count="24">
    <mergeCell ref="A39:J39"/>
    <mergeCell ref="A21:E21"/>
    <mergeCell ref="A22:E22"/>
    <mergeCell ref="A24:J24"/>
    <mergeCell ref="A27:E27"/>
    <mergeCell ref="A28:E28"/>
    <mergeCell ref="A29:E29"/>
    <mergeCell ref="A31:J31"/>
    <mergeCell ref="A34:E34"/>
    <mergeCell ref="A35:E35"/>
    <mergeCell ref="A36:E36"/>
    <mergeCell ref="A37:E37"/>
    <mergeCell ref="A20:E20"/>
    <mergeCell ref="A1:J1"/>
    <mergeCell ref="A3:J3"/>
    <mergeCell ref="A5:J5"/>
    <mergeCell ref="A8:E8"/>
    <mergeCell ref="A9:E9"/>
    <mergeCell ref="A10:E10"/>
    <mergeCell ref="A12:E12"/>
    <mergeCell ref="A13:E13"/>
    <mergeCell ref="A14:E14"/>
    <mergeCell ref="A16:J16"/>
    <mergeCell ref="A19:E19"/>
  </mergeCells>
  <pageMargins left="0.7" right="0.7" top="0.75" bottom="0.75" header="0.3" footer="0.3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5" t="str">
        <f>SAŽETAK!A1</f>
        <v>FINANCIJSKI PLAN OSNOVNE ŠKOLE "DAVORIN TRSTENJAK" PODGAJCI POSAVSKI 
ZA 2024. I PROJEKCIJA ZA 2025. I 2026. GODINU</v>
      </c>
      <c r="B1" s="145"/>
      <c r="C1" s="145"/>
      <c r="D1" s="145"/>
      <c r="E1" s="145"/>
      <c r="F1" s="145"/>
      <c r="G1" s="145"/>
      <c r="H1" s="14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5" t="s">
        <v>16</v>
      </c>
      <c r="B3" s="145"/>
      <c r="C3" s="145"/>
      <c r="D3" s="145"/>
      <c r="E3" s="145"/>
      <c r="F3" s="145"/>
      <c r="G3" s="145"/>
      <c r="H3" s="14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5" t="s">
        <v>4</v>
      </c>
      <c r="B5" s="145"/>
      <c r="C5" s="145"/>
      <c r="D5" s="145"/>
      <c r="E5" s="145"/>
      <c r="F5" s="145"/>
      <c r="G5" s="145"/>
      <c r="H5" s="14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15.75" customHeight="1" x14ac:dyDescent="0.25">
      <c r="A7" s="145" t="s">
        <v>47</v>
      </c>
      <c r="B7" s="145"/>
      <c r="C7" s="145"/>
      <c r="D7" s="145"/>
      <c r="E7" s="145"/>
      <c r="F7" s="145"/>
      <c r="G7" s="145"/>
      <c r="H7" s="145"/>
    </row>
    <row r="8" spans="1:8" ht="18" x14ac:dyDescent="0.25">
      <c r="A8" s="4"/>
      <c r="B8" s="4"/>
      <c r="C8" s="4"/>
      <c r="D8" s="4"/>
      <c r="E8" s="4"/>
      <c r="F8" s="4"/>
      <c r="G8" s="5"/>
      <c r="H8" s="5"/>
    </row>
    <row r="9" spans="1:8" ht="25.5" x14ac:dyDescent="0.25">
      <c r="A9" s="20" t="s">
        <v>5</v>
      </c>
      <c r="B9" s="19" t="s">
        <v>6</v>
      </c>
      <c r="C9" s="19" t="s">
        <v>3</v>
      </c>
      <c r="D9" s="19" t="s">
        <v>33</v>
      </c>
      <c r="E9" s="20" t="s">
        <v>34</v>
      </c>
      <c r="F9" s="20" t="s">
        <v>31</v>
      </c>
      <c r="G9" s="20" t="s">
        <v>26</v>
      </c>
      <c r="H9" s="20" t="s">
        <v>32</v>
      </c>
    </row>
    <row r="10" spans="1:8" s="79" customFormat="1" x14ac:dyDescent="0.25">
      <c r="A10" s="76"/>
      <c r="B10" s="77"/>
      <c r="C10" s="78" t="s">
        <v>0</v>
      </c>
      <c r="D10" s="77">
        <f t="shared" ref="D10" si="0">D11</f>
        <v>432475.55</v>
      </c>
      <c r="E10" s="77">
        <f t="shared" ref="E10" si="1">E11</f>
        <v>569106</v>
      </c>
      <c r="F10" s="77">
        <f>F11</f>
        <v>602819.44999999995</v>
      </c>
      <c r="G10" s="77">
        <f t="shared" ref="G10:H10" si="2">G11</f>
        <v>550819.44999999995</v>
      </c>
      <c r="H10" s="77">
        <f t="shared" si="2"/>
        <v>550819.44999999995</v>
      </c>
    </row>
    <row r="11" spans="1:8" s="79" customFormat="1" x14ac:dyDescent="0.25">
      <c r="A11" s="108">
        <v>6</v>
      </c>
      <c r="B11" s="109"/>
      <c r="C11" s="110" t="s">
        <v>7</v>
      </c>
      <c r="D11" s="111">
        <f t="shared" ref="D11" si="3">D13+D15+D17+D19</f>
        <v>432475.55</v>
      </c>
      <c r="E11" s="111">
        <f t="shared" ref="E11" si="4">E13+E15+E17+E19</f>
        <v>569106</v>
      </c>
      <c r="F11" s="111">
        <f>F13+F15+F17+F19</f>
        <v>602819.44999999995</v>
      </c>
      <c r="G11" s="111">
        <f t="shared" ref="G11:H11" si="5">G13+G15+G17+G19</f>
        <v>550819.44999999995</v>
      </c>
      <c r="H11" s="111">
        <f t="shared" si="5"/>
        <v>550819.44999999995</v>
      </c>
    </row>
    <row r="12" spans="1:8" s="79" customFormat="1" x14ac:dyDescent="0.25">
      <c r="A12" s="115"/>
      <c r="B12" s="116"/>
      <c r="C12" s="80"/>
      <c r="D12" s="114"/>
      <c r="E12" s="117"/>
      <c r="F12" s="117"/>
      <c r="G12" s="117"/>
      <c r="H12" s="117"/>
    </row>
    <row r="13" spans="1:8" s="94" customFormat="1" ht="38.25" x14ac:dyDescent="0.25">
      <c r="A13" s="90"/>
      <c r="B13" s="91">
        <v>63</v>
      </c>
      <c r="C13" s="81" t="s">
        <v>27</v>
      </c>
      <c r="D13" s="92">
        <v>393387.35</v>
      </c>
      <c r="E13" s="93">
        <v>509196</v>
      </c>
      <c r="F13" s="93">
        <v>551633.44999999995</v>
      </c>
      <c r="G13" s="93">
        <v>513633.45</v>
      </c>
      <c r="H13" s="93">
        <v>513633.45</v>
      </c>
    </row>
    <row r="14" spans="1:8" s="94" customFormat="1" x14ac:dyDescent="0.25">
      <c r="A14" s="90"/>
      <c r="B14" s="91"/>
      <c r="C14" s="95"/>
      <c r="D14" s="92"/>
      <c r="E14" s="93"/>
      <c r="F14" s="93"/>
      <c r="G14" s="93"/>
      <c r="H14" s="93"/>
    </row>
    <row r="15" spans="1:8" s="94" customFormat="1" ht="51" x14ac:dyDescent="0.25">
      <c r="A15" s="90"/>
      <c r="B15" s="91">
        <v>65</v>
      </c>
      <c r="C15" s="81" t="s">
        <v>97</v>
      </c>
      <c r="D15" s="92">
        <v>3099.08</v>
      </c>
      <c r="E15" s="93">
        <v>7260</v>
      </c>
      <c r="F15" s="93">
        <v>5760</v>
      </c>
      <c r="G15" s="93">
        <v>5760</v>
      </c>
      <c r="H15" s="93">
        <v>5760</v>
      </c>
    </row>
    <row r="16" spans="1:8" s="94" customFormat="1" x14ac:dyDescent="0.25">
      <c r="A16" s="90"/>
      <c r="B16" s="91"/>
      <c r="C16" s="95"/>
      <c r="D16" s="92"/>
      <c r="E16" s="93"/>
      <c r="F16" s="93"/>
      <c r="G16" s="93"/>
      <c r="H16" s="93"/>
    </row>
    <row r="17" spans="1:8" s="94" customFormat="1" ht="38.25" x14ac:dyDescent="0.25">
      <c r="A17" s="90"/>
      <c r="B17" s="91">
        <v>66</v>
      </c>
      <c r="C17" s="81" t="s">
        <v>98</v>
      </c>
      <c r="D17" s="92"/>
      <c r="E17" s="93"/>
      <c r="F17" s="93">
        <v>200</v>
      </c>
      <c r="G17" s="93">
        <v>200</v>
      </c>
      <c r="H17" s="93">
        <v>200</v>
      </c>
    </row>
    <row r="18" spans="1:8" s="94" customFormat="1" ht="15.75" customHeight="1" x14ac:dyDescent="0.25">
      <c r="A18" s="88"/>
      <c r="B18" s="88"/>
      <c r="C18" s="84"/>
      <c r="D18" s="86"/>
      <c r="E18" s="58"/>
      <c r="F18" s="58"/>
      <c r="G18" s="58"/>
      <c r="H18" s="58"/>
    </row>
    <row r="19" spans="1:8" s="94" customFormat="1" ht="38.25" x14ac:dyDescent="0.25">
      <c r="A19" s="88"/>
      <c r="B19" s="88">
        <v>67</v>
      </c>
      <c r="C19" s="81" t="s">
        <v>28</v>
      </c>
      <c r="D19" s="86">
        <v>35989.120000000003</v>
      </c>
      <c r="E19" s="58">
        <v>52650</v>
      </c>
      <c r="F19" s="58">
        <v>45226</v>
      </c>
      <c r="G19" s="58">
        <v>31226</v>
      </c>
      <c r="H19" s="58">
        <v>31226</v>
      </c>
    </row>
    <row r="20" spans="1:8" s="94" customFormat="1" x14ac:dyDescent="0.25">
      <c r="A20" s="87"/>
      <c r="B20" s="87"/>
      <c r="C20" s="83"/>
      <c r="D20" s="86"/>
      <c r="E20" s="58"/>
      <c r="F20" s="58"/>
      <c r="G20" s="58"/>
      <c r="H20" s="58"/>
    </row>
    <row r="21" spans="1:8" s="94" customFormat="1" x14ac:dyDescent="0.25">
      <c r="A21" s="87"/>
      <c r="B21" s="87"/>
      <c r="C21" s="84"/>
      <c r="D21" s="86"/>
      <c r="E21" s="58"/>
      <c r="F21" s="58"/>
      <c r="G21" s="58"/>
      <c r="H21" s="58"/>
    </row>
    <row r="22" spans="1:8" s="94" customFormat="1" x14ac:dyDescent="0.25">
      <c r="A22" s="96"/>
      <c r="B22" s="96"/>
      <c r="C22" s="84"/>
      <c r="D22" s="86"/>
      <c r="E22" s="58"/>
      <c r="F22" s="58"/>
      <c r="G22" s="58"/>
      <c r="H22" s="58"/>
    </row>
    <row r="23" spans="1:8" s="94" customFormat="1" x14ac:dyDescent="0.25">
      <c r="A23" s="88"/>
      <c r="B23" s="88"/>
      <c r="C23" s="84"/>
      <c r="D23" s="86"/>
      <c r="E23" s="58"/>
      <c r="F23" s="58"/>
      <c r="G23" s="58"/>
      <c r="H23" s="89"/>
    </row>
    <row r="26" spans="1:8" ht="15.75" x14ac:dyDescent="0.25">
      <c r="A26" s="145" t="s">
        <v>48</v>
      </c>
      <c r="B26" s="165"/>
      <c r="C26" s="165"/>
      <c r="D26" s="165"/>
      <c r="E26" s="165"/>
      <c r="F26" s="165"/>
      <c r="G26" s="165"/>
      <c r="H26" s="165"/>
    </row>
    <row r="27" spans="1:8" ht="18" x14ac:dyDescent="0.25">
      <c r="A27" s="4"/>
      <c r="B27" s="4"/>
      <c r="C27" s="4"/>
      <c r="D27" s="4"/>
      <c r="E27" s="4"/>
      <c r="F27" s="4"/>
      <c r="G27" s="5"/>
      <c r="H27" s="5"/>
    </row>
    <row r="28" spans="1:8" ht="25.5" x14ac:dyDescent="0.25">
      <c r="A28" s="20" t="s">
        <v>5</v>
      </c>
      <c r="B28" s="19" t="s">
        <v>6</v>
      </c>
      <c r="C28" s="19" t="s">
        <v>8</v>
      </c>
      <c r="D28" s="19" t="s">
        <v>33</v>
      </c>
      <c r="E28" s="20" t="s">
        <v>34</v>
      </c>
      <c r="F28" s="20" t="s">
        <v>31</v>
      </c>
      <c r="G28" s="20" t="s">
        <v>26</v>
      </c>
      <c r="H28" s="20" t="s">
        <v>32</v>
      </c>
    </row>
    <row r="29" spans="1:8" x14ac:dyDescent="0.25">
      <c r="A29" s="100"/>
      <c r="B29" s="101"/>
      <c r="C29" s="102" t="s">
        <v>1</v>
      </c>
      <c r="D29" s="107">
        <f>D30+D41</f>
        <v>432979.62000000005</v>
      </c>
      <c r="E29" s="107">
        <f t="shared" ref="E29:H29" si="6">E30+E41</f>
        <v>569106</v>
      </c>
      <c r="F29" s="107">
        <f t="shared" si="6"/>
        <v>602819.44999999995</v>
      </c>
      <c r="G29" s="107">
        <f t="shared" si="6"/>
        <v>550819.44999999995</v>
      </c>
      <c r="H29" s="107">
        <f t="shared" si="6"/>
        <v>550819.44999999995</v>
      </c>
    </row>
    <row r="30" spans="1:8" x14ac:dyDescent="0.25">
      <c r="A30" s="97">
        <v>3</v>
      </c>
      <c r="B30" s="98"/>
      <c r="C30" s="130" t="s">
        <v>9</v>
      </c>
      <c r="D30" s="112">
        <f>D32+D34+D36+D38</f>
        <v>427240.29000000004</v>
      </c>
      <c r="E30" s="112">
        <f t="shared" ref="E30:H30" si="7">E32+E34+E36+E38</f>
        <v>517344</v>
      </c>
      <c r="F30" s="112">
        <f t="shared" si="7"/>
        <v>549519.44999999995</v>
      </c>
      <c r="G30" s="112">
        <f t="shared" si="7"/>
        <v>549519.44999999995</v>
      </c>
      <c r="H30" s="112">
        <f t="shared" si="7"/>
        <v>549519.44999999995</v>
      </c>
    </row>
    <row r="31" spans="1:8" x14ac:dyDescent="0.25">
      <c r="A31" s="3"/>
      <c r="B31" s="113"/>
      <c r="C31" s="50"/>
      <c r="D31" s="114"/>
      <c r="E31" s="114"/>
      <c r="F31" s="114"/>
      <c r="G31" s="114"/>
      <c r="H31" s="114"/>
    </row>
    <row r="32" spans="1:8" s="106" customFormat="1" x14ac:dyDescent="0.25">
      <c r="A32" s="103"/>
      <c r="B32" s="104">
        <v>31</v>
      </c>
      <c r="C32" s="15" t="s">
        <v>10</v>
      </c>
      <c r="D32" s="92">
        <v>345901.52</v>
      </c>
      <c r="E32" s="93">
        <v>418260</v>
      </c>
      <c r="F32" s="93">
        <v>438683.45</v>
      </c>
      <c r="G32" s="93">
        <v>438683.45</v>
      </c>
      <c r="H32" s="93">
        <v>438683.45</v>
      </c>
    </row>
    <row r="33" spans="1:8" s="106" customFormat="1" x14ac:dyDescent="0.25">
      <c r="A33" s="103"/>
      <c r="B33" s="104"/>
      <c r="C33" s="105"/>
      <c r="D33" s="92"/>
      <c r="E33" s="93"/>
      <c r="F33" s="93"/>
      <c r="G33" s="93"/>
      <c r="H33" s="93"/>
    </row>
    <row r="34" spans="1:8" s="106" customFormat="1" x14ac:dyDescent="0.25">
      <c r="A34" s="103"/>
      <c r="B34" s="104">
        <v>32</v>
      </c>
      <c r="C34" s="12" t="s">
        <v>19</v>
      </c>
      <c r="D34" s="92">
        <v>71454.64</v>
      </c>
      <c r="E34" s="93">
        <v>89395</v>
      </c>
      <c r="F34" s="93">
        <v>99556</v>
      </c>
      <c r="G34" s="93">
        <v>99556</v>
      </c>
      <c r="H34" s="93">
        <v>99556</v>
      </c>
    </row>
    <row r="35" spans="1:8" s="106" customFormat="1" x14ac:dyDescent="0.25">
      <c r="A35" s="103"/>
      <c r="B35" s="104"/>
      <c r="C35" s="105"/>
      <c r="D35" s="92"/>
      <c r="E35" s="93"/>
      <c r="F35" s="93"/>
      <c r="G35" s="93"/>
      <c r="H35" s="93"/>
    </row>
    <row r="36" spans="1:8" s="106" customFormat="1" x14ac:dyDescent="0.25">
      <c r="A36" s="103"/>
      <c r="B36" s="104">
        <v>34</v>
      </c>
      <c r="C36" s="51" t="s">
        <v>118</v>
      </c>
      <c r="D36" s="92">
        <v>1206.71</v>
      </c>
      <c r="E36" s="93">
        <v>398</v>
      </c>
      <c r="F36" s="93">
        <v>280</v>
      </c>
      <c r="G36" s="93">
        <v>280</v>
      </c>
      <c r="H36" s="93">
        <v>280</v>
      </c>
    </row>
    <row r="37" spans="1:8" s="106" customFormat="1" x14ac:dyDescent="0.25">
      <c r="A37" s="103"/>
      <c r="B37" s="104"/>
      <c r="C37" s="105"/>
      <c r="D37" s="92"/>
      <c r="E37" s="93"/>
      <c r="F37" s="93"/>
      <c r="G37" s="93"/>
      <c r="H37" s="93"/>
    </row>
    <row r="38" spans="1:8" s="106" customFormat="1" ht="38.25" x14ac:dyDescent="0.25">
      <c r="A38" s="103"/>
      <c r="B38" s="104">
        <v>37</v>
      </c>
      <c r="C38" s="128" t="s">
        <v>110</v>
      </c>
      <c r="D38" s="92">
        <v>8677.42</v>
      </c>
      <c r="E38" s="93">
        <v>9291</v>
      </c>
      <c r="F38" s="93">
        <v>11000</v>
      </c>
      <c r="G38" s="93">
        <v>11000</v>
      </c>
      <c r="H38" s="93">
        <v>11000</v>
      </c>
    </row>
    <row r="39" spans="1:8" s="106" customFormat="1" x14ac:dyDescent="0.25">
      <c r="A39" s="103"/>
      <c r="B39" s="104"/>
      <c r="C39" s="105"/>
      <c r="D39" s="92"/>
      <c r="E39" s="93"/>
      <c r="F39" s="93"/>
      <c r="G39" s="93"/>
      <c r="H39" s="93"/>
    </row>
    <row r="40" spans="1:8" s="106" customFormat="1" x14ac:dyDescent="0.25">
      <c r="A40" s="103"/>
      <c r="B40" s="104"/>
      <c r="C40" s="105"/>
      <c r="D40" s="92"/>
      <c r="E40" s="93"/>
      <c r="F40" s="93"/>
      <c r="G40" s="93"/>
      <c r="H40" s="93"/>
    </row>
    <row r="41" spans="1:8" x14ac:dyDescent="0.25">
      <c r="A41" s="97">
        <v>4</v>
      </c>
      <c r="B41" s="98"/>
      <c r="C41" s="99"/>
      <c r="D41" s="112">
        <f>D43+D45</f>
        <v>5739.33</v>
      </c>
      <c r="E41" s="112">
        <f t="shared" ref="E41:H41" si="8">E43+E45</f>
        <v>51762</v>
      </c>
      <c r="F41" s="112">
        <f t="shared" si="8"/>
        <v>53300</v>
      </c>
      <c r="G41" s="112">
        <f t="shared" si="8"/>
        <v>1300</v>
      </c>
      <c r="H41" s="112">
        <f t="shared" si="8"/>
        <v>1300</v>
      </c>
    </row>
    <row r="42" spans="1:8" s="106" customFormat="1" x14ac:dyDescent="0.25">
      <c r="A42" s="103"/>
      <c r="B42" s="104"/>
      <c r="C42" s="105"/>
      <c r="D42" s="92"/>
      <c r="E42" s="93"/>
      <c r="F42" s="93"/>
      <c r="G42" s="93"/>
      <c r="H42" s="93"/>
    </row>
    <row r="43" spans="1:8" s="106" customFormat="1" ht="38.25" x14ac:dyDescent="0.25">
      <c r="A43" s="103"/>
      <c r="B43" s="104">
        <v>42</v>
      </c>
      <c r="C43" s="51" t="s">
        <v>29</v>
      </c>
      <c r="D43" s="92">
        <v>5739.33</v>
      </c>
      <c r="E43" s="93">
        <v>51762</v>
      </c>
      <c r="F43" s="93">
        <v>45800</v>
      </c>
      <c r="G43" s="93">
        <v>1300</v>
      </c>
      <c r="H43" s="93">
        <v>1300</v>
      </c>
    </row>
    <row r="44" spans="1:8" s="106" customFormat="1" x14ac:dyDescent="0.25">
      <c r="A44" s="103"/>
      <c r="B44" s="104"/>
      <c r="C44" s="105"/>
      <c r="D44" s="92"/>
      <c r="E44" s="93"/>
      <c r="F44" s="93"/>
      <c r="G44" s="93"/>
      <c r="H44" s="93"/>
    </row>
    <row r="45" spans="1:8" s="106" customFormat="1" ht="25.5" x14ac:dyDescent="0.25">
      <c r="A45" s="103"/>
      <c r="B45" s="104">
        <v>45</v>
      </c>
      <c r="C45" s="105" t="s">
        <v>119</v>
      </c>
      <c r="D45" s="92"/>
      <c r="E45" s="93"/>
      <c r="F45" s="93">
        <v>7500</v>
      </c>
      <c r="G45" s="93"/>
      <c r="H45" s="93"/>
    </row>
    <row r="46" spans="1:8" s="106" customFormat="1" x14ac:dyDescent="0.25">
      <c r="A46" s="103"/>
      <c r="B46" s="104"/>
      <c r="C46" s="105"/>
      <c r="D46" s="92"/>
      <c r="E46" s="93"/>
      <c r="F46" s="93"/>
      <c r="G46" s="93"/>
      <c r="H46" s="93"/>
    </row>
    <row r="47" spans="1:8" s="106" customFormat="1" x14ac:dyDescent="0.25">
      <c r="A47" s="103"/>
      <c r="B47" s="104"/>
      <c r="C47" s="105"/>
      <c r="D47" s="92"/>
      <c r="E47" s="93"/>
      <c r="F47" s="93"/>
      <c r="G47" s="93"/>
      <c r="H47" s="93"/>
    </row>
  </sheetData>
  <mergeCells count="5">
    <mergeCell ref="A26:H26"/>
    <mergeCell ref="A1:H1"/>
    <mergeCell ref="A3:H3"/>
    <mergeCell ref="A5:H5"/>
    <mergeCell ref="A7:H7"/>
  </mergeCells>
  <pageMargins left="0.7" right="0.7" top="0.75" bottom="0.75" header="0.3" footer="0.3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0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7" ht="42" customHeight="1" x14ac:dyDescent="0.25">
      <c r="A1" s="145" t="str">
        <f>SAŽETAK!A1</f>
        <v>FINANCIJSKI PLAN OSNOVNE ŠKOLE "DAVORIN TRSTENJAK" PODGAJCI POSAVSKI 
ZA 2024. I PROJEKCIJA ZA 2025. I 2026. GODINU</v>
      </c>
      <c r="B1" s="145"/>
      <c r="C1" s="145"/>
      <c r="D1" s="145"/>
      <c r="E1" s="145"/>
      <c r="F1" s="145"/>
    </row>
    <row r="2" spans="1:7" ht="18" customHeight="1" x14ac:dyDescent="0.25">
      <c r="A2" s="4"/>
      <c r="B2" s="4"/>
      <c r="C2" s="4"/>
      <c r="D2" s="4"/>
      <c r="E2" s="4"/>
      <c r="F2" s="4"/>
    </row>
    <row r="3" spans="1:7" ht="15.75" customHeight="1" x14ac:dyDescent="0.25">
      <c r="A3" s="145" t="s">
        <v>16</v>
      </c>
      <c r="B3" s="145"/>
      <c r="C3" s="145"/>
      <c r="D3" s="145"/>
      <c r="E3" s="145"/>
      <c r="F3" s="145"/>
    </row>
    <row r="4" spans="1:7" ht="18" x14ac:dyDescent="0.25">
      <c r="B4" s="4"/>
      <c r="C4" s="4"/>
      <c r="D4" s="4"/>
      <c r="E4" s="5"/>
      <c r="F4" s="5"/>
    </row>
    <row r="5" spans="1:7" ht="18" customHeight="1" x14ac:dyDescent="0.25">
      <c r="A5" s="145" t="s">
        <v>4</v>
      </c>
      <c r="B5" s="145"/>
      <c r="C5" s="145"/>
      <c r="D5" s="145"/>
      <c r="E5" s="145"/>
      <c r="F5" s="145"/>
    </row>
    <row r="6" spans="1:7" ht="18" x14ac:dyDescent="0.25">
      <c r="A6" s="4"/>
      <c r="B6" s="4"/>
      <c r="C6" s="4"/>
      <c r="D6" s="4"/>
      <c r="E6" s="5"/>
      <c r="F6" s="5"/>
    </row>
    <row r="7" spans="1:7" ht="15.75" customHeight="1" x14ac:dyDescent="0.25">
      <c r="A7" s="145" t="s">
        <v>49</v>
      </c>
      <c r="B7" s="145"/>
      <c r="C7" s="145"/>
      <c r="D7" s="145"/>
      <c r="E7" s="145"/>
      <c r="F7" s="145"/>
    </row>
    <row r="8" spans="1:7" ht="18" x14ac:dyDescent="0.25">
      <c r="A8" s="4"/>
      <c r="B8" s="4"/>
      <c r="C8" s="4"/>
      <c r="D8" s="4"/>
      <c r="E8" s="5"/>
      <c r="F8" s="5"/>
    </row>
    <row r="9" spans="1:7" ht="25.5" x14ac:dyDescent="0.25">
      <c r="A9" s="20" t="s">
        <v>51</v>
      </c>
      <c r="B9" s="19" t="s">
        <v>33</v>
      </c>
      <c r="C9" s="20" t="s">
        <v>34</v>
      </c>
      <c r="D9" s="20" t="s">
        <v>31</v>
      </c>
      <c r="E9" s="20" t="s">
        <v>26</v>
      </c>
      <c r="F9" s="20" t="s">
        <v>32</v>
      </c>
    </row>
    <row r="10" spans="1:7" ht="15.75" x14ac:dyDescent="0.25">
      <c r="A10" s="55" t="s">
        <v>74</v>
      </c>
      <c r="B10" s="56">
        <f>B12+B13+B15+B17+B19+B21+B25</f>
        <v>432475.55</v>
      </c>
      <c r="C10" s="56">
        <f>C12+C13+C15+C17+C19+C21+C25</f>
        <v>569106</v>
      </c>
      <c r="D10" s="56">
        <f t="shared" ref="D10" si="0">D12+D13+D15+D17+D19+D21+D25</f>
        <v>602819.44999999995</v>
      </c>
      <c r="E10" s="56">
        <f>E12+E13+E15+E17+E19+E21+E25+E22</f>
        <v>550819.44999999995</v>
      </c>
      <c r="F10" s="56">
        <f>F12+F13+F15+F17+F19+F21+F25+F22</f>
        <v>550819.44999999995</v>
      </c>
      <c r="G10" s="72"/>
    </row>
    <row r="11" spans="1:7" x14ac:dyDescent="0.25">
      <c r="A11" s="57" t="s">
        <v>54</v>
      </c>
      <c r="B11" s="58"/>
      <c r="C11" s="58"/>
      <c r="D11" s="58"/>
      <c r="E11" s="58"/>
      <c r="F11" s="58"/>
      <c r="G11" s="67"/>
    </row>
    <row r="12" spans="1:7" x14ac:dyDescent="0.25">
      <c r="A12" s="61" t="s">
        <v>75</v>
      </c>
      <c r="B12" s="58">
        <v>35989.120000000003</v>
      </c>
      <c r="C12" s="58">
        <v>52650</v>
      </c>
      <c r="D12" s="58">
        <v>45226</v>
      </c>
      <c r="E12" s="58">
        <v>31226</v>
      </c>
      <c r="F12" s="58">
        <v>31226</v>
      </c>
      <c r="G12" s="67"/>
    </row>
    <row r="13" spans="1:7" x14ac:dyDescent="0.25">
      <c r="A13" s="62" t="s">
        <v>76</v>
      </c>
      <c r="B13" s="58"/>
      <c r="C13" s="58"/>
      <c r="D13" s="58"/>
      <c r="E13" s="59"/>
      <c r="F13" s="60"/>
      <c r="G13" s="67"/>
    </row>
    <row r="14" spans="1:7" x14ac:dyDescent="0.25">
      <c r="A14" s="57" t="s">
        <v>77</v>
      </c>
      <c r="B14" s="58"/>
      <c r="C14" s="58"/>
      <c r="D14" s="58"/>
      <c r="E14" s="59"/>
      <c r="F14" s="60"/>
      <c r="G14" s="67"/>
    </row>
    <row r="15" spans="1:7" ht="25.5" x14ac:dyDescent="0.25">
      <c r="A15" s="63" t="s">
        <v>78</v>
      </c>
      <c r="B15" s="58"/>
      <c r="C15" s="58"/>
      <c r="D15" s="58"/>
      <c r="E15" s="59"/>
      <c r="F15" s="60"/>
      <c r="G15" s="67"/>
    </row>
    <row r="16" spans="1:7" x14ac:dyDescent="0.25">
      <c r="A16" s="57" t="s">
        <v>56</v>
      </c>
      <c r="B16" s="58"/>
      <c r="C16" s="58"/>
      <c r="D16" s="58"/>
      <c r="E16" s="59"/>
      <c r="F16" s="60"/>
      <c r="G16" s="67"/>
    </row>
    <row r="17" spans="1:7" x14ac:dyDescent="0.25">
      <c r="A17" s="63" t="s">
        <v>79</v>
      </c>
      <c r="B17" s="58"/>
      <c r="C17" s="58"/>
      <c r="D17" s="58"/>
      <c r="E17" s="59"/>
      <c r="F17" s="60"/>
      <c r="G17" s="67"/>
    </row>
    <row r="18" spans="1:7" ht="25.5" x14ac:dyDescent="0.25">
      <c r="A18" s="64" t="s">
        <v>53</v>
      </c>
      <c r="B18" s="58"/>
      <c r="C18" s="58"/>
      <c r="D18" s="58"/>
      <c r="E18" s="58"/>
      <c r="F18" s="58"/>
      <c r="G18" s="67"/>
    </row>
    <row r="19" spans="1:7" ht="25.5" x14ac:dyDescent="0.25">
      <c r="A19" s="63" t="s">
        <v>80</v>
      </c>
      <c r="B19" s="58">
        <v>3099.08</v>
      </c>
      <c r="C19" s="58">
        <v>7260</v>
      </c>
      <c r="D19" s="58">
        <v>5760</v>
      </c>
      <c r="E19" s="58">
        <v>5760</v>
      </c>
      <c r="F19" s="58">
        <v>5760</v>
      </c>
      <c r="G19" s="67"/>
    </row>
    <row r="20" spans="1:7" x14ac:dyDescent="0.25">
      <c r="A20" s="64" t="s">
        <v>52</v>
      </c>
      <c r="B20" s="58"/>
      <c r="C20" s="58"/>
      <c r="D20" s="58"/>
      <c r="E20" s="58"/>
      <c r="F20" s="58"/>
      <c r="G20" s="67"/>
    </row>
    <row r="21" spans="1:7" x14ac:dyDescent="0.25">
      <c r="A21" s="65" t="s">
        <v>81</v>
      </c>
      <c r="B21" s="58">
        <v>393387.35</v>
      </c>
      <c r="C21" s="58">
        <v>509196</v>
      </c>
      <c r="D21" s="58">
        <v>551633.44999999995</v>
      </c>
      <c r="E21" s="58">
        <v>513633.45</v>
      </c>
      <c r="F21" s="58">
        <v>513633.45</v>
      </c>
      <c r="G21" s="67"/>
    </row>
    <row r="22" spans="1:7" x14ac:dyDescent="0.25">
      <c r="A22" s="63" t="s">
        <v>82</v>
      </c>
      <c r="B22" s="58"/>
      <c r="C22" s="58"/>
      <c r="D22" s="58"/>
      <c r="E22" s="59"/>
      <c r="F22" s="60"/>
      <c r="G22" s="67"/>
    </row>
    <row r="23" spans="1:7" ht="25.5" x14ac:dyDescent="0.25">
      <c r="A23" s="63" t="s">
        <v>83</v>
      </c>
      <c r="B23" s="58"/>
      <c r="C23" s="58"/>
      <c r="D23" s="58"/>
      <c r="E23" s="59"/>
      <c r="F23" s="60"/>
      <c r="G23" s="67"/>
    </row>
    <row r="24" spans="1:7" x14ac:dyDescent="0.25">
      <c r="A24" s="64" t="s">
        <v>84</v>
      </c>
      <c r="B24" s="58"/>
      <c r="C24" s="58"/>
      <c r="D24" s="58"/>
      <c r="E24" s="58"/>
      <c r="F24" s="58"/>
      <c r="G24" s="67"/>
    </row>
    <row r="25" spans="1:7" x14ac:dyDescent="0.25">
      <c r="A25" s="63" t="s">
        <v>85</v>
      </c>
      <c r="B25" s="58"/>
      <c r="C25" s="58"/>
      <c r="D25" s="58">
        <v>200</v>
      </c>
      <c r="E25" s="58">
        <v>200</v>
      </c>
      <c r="F25" s="58">
        <v>200</v>
      </c>
      <c r="G25" s="67"/>
    </row>
    <row r="26" spans="1:7" x14ac:dyDescent="0.25">
      <c r="A26" s="63"/>
      <c r="B26" s="58"/>
      <c r="C26" s="58"/>
      <c r="D26" s="58"/>
      <c r="E26" s="59"/>
      <c r="F26" s="60"/>
      <c r="G26" s="67"/>
    </row>
    <row r="27" spans="1:7" ht="51" x14ac:dyDescent="0.25">
      <c r="A27" s="64" t="s">
        <v>86</v>
      </c>
      <c r="B27" s="58"/>
      <c r="C27" s="58"/>
      <c r="D27" s="58"/>
      <c r="E27" s="59"/>
      <c r="F27" s="60"/>
      <c r="G27" s="67"/>
    </row>
    <row r="28" spans="1:7" ht="51" x14ac:dyDescent="0.25">
      <c r="A28" s="63" t="s">
        <v>87</v>
      </c>
      <c r="B28" s="58"/>
      <c r="C28" s="58"/>
      <c r="D28" s="58"/>
      <c r="E28" s="59"/>
      <c r="F28" s="60"/>
      <c r="G28" s="67"/>
    </row>
    <row r="29" spans="1:7" x14ac:dyDescent="0.25">
      <c r="A29" s="63"/>
      <c r="B29" s="58"/>
      <c r="C29" s="58"/>
      <c r="D29" s="58"/>
      <c r="E29" s="59"/>
      <c r="F29" s="60"/>
      <c r="G29" s="67"/>
    </row>
    <row r="30" spans="1:7" x14ac:dyDescent="0.25">
      <c r="A30" s="64" t="s">
        <v>88</v>
      </c>
      <c r="B30" s="58"/>
      <c r="C30" s="58"/>
      <c r="D30" s="66"/>
      <c r="E30" s="59"/>
      <c r="F30" s="60"/>
      <c r="G30" s="67"/>
    </row>
    <row r="31" spans="1:7" ht="25.5" x14ac:dyDescent="0.25">
      <c r="A31" s="63" t="s">
        <v>89</v>
      </c>
      <c r="B31" s="58"/>
      <c r="C31" s="58"/>
      <c r="D31" s="66"/>
      <c r="E31" s="59"/>
      <c r="F31" s="60"/>
      <c r="G31" s="67"/>
    </row>
    <row r="32" spans="1:7" ht="38.25" x14ac:dyDescent="0.25">
      <c r="A32" s="63" t="s">
        <v>90</v>
      </c>
      <c r="B32" s="58"/>
      <c r="C32" s="58"/>
      <c r="D32" s="66"/>
      <c r="E32" s="59"/>
      <c r="F32" s="60"/>
      <c r="G32" s="67"/>
    </row>
    <row r="33" spans="1:7" ht="25.5" x14ac:dyDescent="0.25">
      <c r="A33" s="63" t="s">
        <v>91</v>
      </c>
      <c r="B33" s="58"/>
      <c r="C33" s="58"/>
      <c r="D33" s="66"/>
      <c r="E33" s="59"/>
      <c r="F33" s="60"/>
      <c r="G33" s="67"/>
    </row>
    <row r="34" spans="1:7" x14ac:dyDescent="0.25">
      <c r="A34" s="63" t="s">
        <v>92</v>
      </c>
      <c r="B34" s="58"/>
      <c r="C34" s="58"/>
      <c r="D34" s="66"/>
      <c r="E34" s="59"/>
      <c r="F34" s="60"/>
      <c r="G34" s="67"/>
    </row>
    <row r="35" spans="1:7" x14ac:dyDescent="0.25">
      <c r="A35" s="52"/>
      <c r="B35" s="53"/>
      <c r="C35" s="53"/>
      <c r="D35" s="53"/>
      <c r="E35" s="53"/>
      <c r="F35" s="54"/>
    </row>
    <row r="36" spans="1:7" x14ac:dyDescent="0.25">
      <c r="A36" s="52"/>
      <c r="B36" s="53"/>
      <c r="C36" s="53"/>
      <c r="D36" s="53"/>
      <c r="E36" s="53"/>
      <c r="F36" s="54"/>
    </row>
    <row r="37" spans="1:7" x14ac:dyDescent="0.25">
      <c r="A37" s="52"/>
      <c r="B37" s="53"/>
      <c r="C37" s="53"/>
      <c r="D37" s="53"/>
      <c r="E37" s="53"/>
      <c r="F37" s="54"/>
    </row>
    <row r="40" spans="1:7" ht="15.75" customHeight="1" x14ac:dyDescent="0.25">
      <c r="A40" s="145" t="s">
        <v>50</v>
      </c>
      <c r="B40" s="145"/>
      <c r="C40" s="145"/>
      <c r="D40" s="145"/>
      <c r="E40" s="145"/>
      <c r="F40" s="145"/>
    </row>
    <row r="41" spans="1:7" ht="18" x14ac:dyDescent="0.25">
      <c r="A41" s="4"/>
      <c r="B41" s="4"/>
      <c r="C41" s="4"/>
      <c r="D41" s="4"/>
      <c r="E41" s="5"/>
      <c r="F41" s="5"/>
    </row>
    <row r="42" spans="1:7" ht="25.5" x14ac:dyDescent="0.25">
      <c r="A42" s="20" t="s">
        <v>51</v>
      </c>
      <c r="B42" s="19" t="s">
        <v>33</v>
      </c>
      <c r="C42" s="20" t="s">
        <v>34</v>
      </c>
      <c r="D42" s="20" t="s">
        <v>31</v>
      </c>
      <c r="E42" s="20" t="s">
        <v>26</v>
      </c>
      <c r="F42" s="20" t="s">
        <v>32</v>
      </c>
    </row>
    <row r="43" spans="1:7" ht="15.75" x14ac:dyDescent="0.25">
      <c r="A43" s="68" t="s">
        <v>93</v>
      </c>
      <c r="B43" s="69">
        <f>SUM(B44:B67)</f>
        <v>432979.62</v>
      </c>
      <c r="C43" s="69">
        <f t="shared" ref="C43:D43" si="1">SUM(C44:C67)</f>
        <v>569106</v>
      </c>
      <c r="D43" s="69">
        <f t="shared" si="1"/>
        <v>602819.44999999995</v>
      </c>
      <c r="E43" s="69">
        <f>E45+E52+E54+E55+E58</f>
        <v>550819.44999999995</v>
      </c>
      <c r="F43" s="69">
        <f>F45+F52+F54+F55+F58</f>
        <v>550819.44999999995</v>
      </c>
    </row>
    <row r="44" spans="1:7" ht="15.75" customHeight="1" x14ac:dyDescent="0.25">
      <c r="A44" s="57" t="s">
        <v>54</v>
      </c>
      <c r="B44" s="58"/>
      <c r="C44" s="58"/>
      <c r="D44" s="66"/>
      <c r="E44" s="59"/>
      <c r="F44" s="60"/>
    </row>
    <row r="45" spans="1:7" x14ac:dyDescent="0.25">
      <c r="A45" s="61" t="s">
        <v>75</v>
      </c>
      <c r="B45" s="58">
        <v>37093.360000000001</v>
      </c>
      <c r="C45" s="58">
        <v>52650</v>
      </c>
      <c r="D45" s="66">
        <v>45226</v>
      </c>
      <c r="E45" s="66">
        <v>31226</v>
      </c>
      <c r="F45" s="66">
        <v>31226</v>
      </c>
    </row>
    <row r="46" spans="1:7" ht="25.5" x14ac:dyDescent="0.25">
      <c r="A46" s="18" t="s">
        <v>76</v>
      </c>
      <c r="B46" s="58"/>
      <c r="C46" s="58"/>
      <c r="D46" s="66"/>
      <c r="E46" s="59"/>
      <c r="F46" s="60"/>
    </row>
    <row r="47" spans="1:7" x14ac:dyDescent="0.25">
      <c r="A47" s="57" t="s">
        <v>77</v>
      </c>
      <c r="B47" s="58"/>
      <c r="C47" s="58"/>
      <c r="D47" s="66"/>
      <c r="E47" s="59"/>
      <c r="F47" s="60"/>
    </row>
    <row r="48" spans="1:7" ht="25.5" x14ac:dyDescent="0.25">
      <c r="A48" s="70" t="s">
        <v>78</v>
      </c>
      <c r="B48" s="58"/>
      <c r="C48" s="58"/>
      <c r="D48" s="66"/>
      <c r="E48" s="59"/>
      <c r="F48" s="60"/>
    </row>
    <row r="49" spans="1:6" x14ac:dyDescent="0.25">
      <c r="A49" s="57" t="s">
        <v>56</v>
      </c>
      <c r="B49" s="58"/>
      <c r="C49" s="58"/>
      <c r="D49" s="66"/>
      <c r="E49" s="59"/>
      <c r="F49" s="60"/>
    </row>
    <row r="50" spans="1:6" x14ac:dyDescent="0.25">
      <c r="A50" s="70" t="s">
        <v>79</v>
      </c>
      <c r="B50" s="58"/>
      <c r="C50" s="58"/>
      <c r="D50" s="66"/>
      <c r="E50" s="59"/>
      <c r="F50" s="60"/>
    </row>
    <row r="51" spans="1:6" ht="25.5" x14ac:dyDescent="0.25">
      <c r="A51" s="64" t="s">
        <v>53</v>
      </c>
      <c r="B51" s="58"/>
      <c r="C51" s="58"/>
      <c r="D51" s="66"/>
      <c r="E51" s="59"/>
      <c r="F51" s="60"/>
    </row>
    <row r="52" spans="1:6" ht="25.5" x14ac:dyDescent="0.25">
      <c r="A52" s="70" t="s">
        <v>80</v>
      </c>
      <c r="B52" s="58">
        <v>3099.08</v>
      </c>
      <c r="C52" s="58">
        <v>7260</v>
      </c>
      <c r="D52" s="66">
        <v>5760</v>
      </c>
      <c r="E52" s="66">
        <v>5760</v>
      </c>
      <c r="F52" s="66">
        <v>5760</v>
      </c>
    </row>
    <row r="53" spans="1:6" x14ac:dyDescent="0.25">
      <c r="A53" s="64" t="s">
        <v>52</v>
      </c>
      <c r="B53" s="58"/>
      <c r="C53" s="58"/>
      <c r="D53" s="66"/>
      <c r="E53" s="59"/>
      <c r="F53" s="60"/>
    </row>
    <row r="54" spans="1:6" x14ac:dyDescent="0.25">
      <c r="A54" s="65" t="s">
        <v>81</v>
      </c>
      <c r="B54" s="58">
        <v>392787.18</v>
      </c>
      <c r="C54" s="58">
        <v>509196</v>
      </c>
      <c r="D54" s="66">
        <v>551633.44999999995</v>
      </c>
      <c r="E54" s="66">
        <v>513633.45</v>
      </c>
      <c r="F54" s="66">
        <v>513633.45</v>
      </c>
    </row>
    <row r="55" spans="1:6" x14ac:dyDescent="0.25">
      <c r="A55" s="63" t="s">
        <v>82</v>
      </c>
      <c r="B55" s="59"/>
      <c r="C55" s="59"/>
      <c r="D55" s="59"/>
      <c r="E55" s="59"/>
      <c r="F55" s="60"/>
    </row>
    <row r="56" spans="1:6" ht="25.5" x14ac:dyDescent="0.25">
      <c r="A56" s="63" t="s">
        <v>83</v>
      </c>
      <c r="B56" s="58"/>
      <c r="C56" s="58"/>
      <c r="D56" s="66"/>
      <c r="E56" s="59"/>
      <c r="F56" s="60"/>
    </row>
    <row r="57" spans="1:6" x14ac:dyDescent="0.25">
      <c r="A57" s="64" t="s">
        <v>84</v>
      </c>
      <c r="B57" s="58"/>
      <c r="C57" s="58"/>
      <c r="D57" s="66"/>
      <c r="E57" s="59"/>
      <c r="F57" s="60"/>
    </row>
    <row r="58" spans="1:6" x14ac:dyDescent="0.25">
      <c r="A58" s="70" t="s">
        <v>85</v>
      </c>
      <c r="B58" s="58"/>
      <c r="C58" s="58"/>
      <c r="D58" s="66">
        <v>200</v>
      </c>
      <c r="E58" s="66">
        <v>200</v>
      </c>
      <c r="F58" s="66">
        <v>200</v>
      </c>
    </row>
    <row r="59" spans="1:6" x14ac:dyDescent="0.25">
      <c r="A59" s="70"/>
      <c r="B59" s="58"/>
      <c r="C59" s="58"/>
      <c r="D59" s="66"/>
      <c r="E59" s="59"/>
      <c r="F59" s="60"/>
    </row>
    <row r="60" spans="1:6" ht="51" x14ac:dyDescent="0.25">
      <c r="A60" s="64" t="s">
        <v>86</v>
      </c>
      <c r="B60" s="58"/>
      <c r="C60" s="58"/>
      <c r="D60" s="66"/>
      <c r="E60" s="59"/>
      <c r="F60" s="60"/>
    </row>
    <row r="61" spans="1:6" ht="51" x14ac:dyDescent="0.25">
      <c r="A61" s="70" t="s">
        <v>87</v>
      </c>
      <c r="B61" s="58"/>
      <c r="C61" s="58"/>
      <c r="D61" s="66"/>
      <c r="E61" s="59"/>
      <c r="F61" s="60"/>
    </row>
    <row r="62" spans="1:6" x14ac:dyDescent="0.25">
      <c r="A62" s="70"/>
      <c r="B62" s="58"/>
      <c r="C62" s="58"/>
      <c r="D62" s="58"/>
      <c r="E62" s="59"/>
      <c r="F62" s="60"/>
    </row>
    <row r="63" spans="1:6" x14ac:dyDescent="0.25">
      <c r="A63" s="64" t="s">
        <v>88</v>
      </c>
      <c r="B63" s="58"/>
      <c r="C63" s="58"/>
      <c r="D63" s="58"/>
      <c r="E63" s="59"/>
      <c r="F63" s="60"/>
    </row>
    <row r="64" spans="1:6" ht="25.5" x14ac:dyDescent="0.25">
      <c r="A64" s="70" t="s">
        <v>89</v>
      </c>
      <c r="B64" s="58"/>
      <c r="C64" s="58"/>
      <c r="D64" s="58"/>
      <c r="E64" s="59"/>
      <c r="F64" s="60"/>
    </row>
    <row r="65" spans="1:6" ht="25.5" x14ac:dyDescent="0.25">
      <c r="A65" s="70" t="s">
        <v>90</v>
      </c>
      <c r="B65" s="58"/>
      <c r="C65" s="58"/>
      <c r="D65" s="58"/>
      <c r="E65" s="59"/>
      <c r="F65" s="60"/>
    </row>
    <row r="66" spans="1:6" ht="25.5" x14ac:dyDescent="0.25">
      <c r="A66" s="70" t="s">
        <v>91</v>
      </c>
      <c r="B66" s="58"/>
      <c r="C66" s="58"/>
      <c r="D66" s="66"/>
      <c r="E66" s="59"/>
      <c r="F66" s="60"/>
    </row>
    <row r="67" spans="1:6" x14ac:dyDescent="0.25">
      <c r="A67" s="70" t="s">
        <v>92</v>
      </c>
      <c r="B67" s="58"/>
      <c r="C67" s="58"/>
      <c r="D67" s="66"/>
      <c r="E67" s="59"/>
      <c r="F67" s="60"/>
    </row>
    <row r="68" spans="1:6" x14ac:dyDescent="0.25">
      <c r="A68" s="57"/>
      <c r="B68" s="58"/>
      <c r="C68" s="58"/>
      <c r="D68" s="66"/>
      <c r="E68" s="59"/>
      <c r="F68" s="60"/>
    </row>
    <row r="69" spans="1:6" x14ac:dyDescent="0.25">
      <c r="A69" s="63"/>
      <c r="B69" s="58"/>
      <c r="C69" s="58"/>
      <c r="D69" s="66"/>
      <c r="E69" s="59"/>
      <c r="F69" s="60"/>
    </row>
    <row r="70" spans="1:6" x14ac:dyDescent="0.25">
      <c r="A70" s="71"/>
      <c r="B70" s="58"/>
      <c r="C70" s="58"/>
      <c r="D70" s="66"/>
      <c r="E70" s="59"/>
      <c r="F70" s="60"/>
    </row>
  </sheetData>
  <mergeCells count="5">
    <mergeCell ref="A1:F1"/>
    <mergeCell ref="A3:F3"/>
    <mergeCell ref="A5:F5"/>
    <mergeCell ref="A7:F7"/>
    <mergeCell ref="A40:F40"/>
  </mergeCells>
  <pageMargins left="0.7" right="0.7" top="0.75" bottom="0.75" header="0.3" footer="0.3"/>
  <pageSetup paperSize="9" scale="7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workbookViewId="0">
      <selection sqref="A1:F1"/>
    </sheetView>
  </sheetViews>
  <sheetFormatPr defaultRowHeight="15" x14ac:dyDescent="0.25"/>
  <cols>
    <col min="1" max="1" width="37.7109375" customWidth="1"/>
    <col min="2" max="6" width="25.28515625" customWidth="1"/>
  </cols>
  <sheetData>
    <row r="1" spans="1:6" ht="42" customHeight="1" x14ac:dyDescent="0.25">
      <c r="A1" s="145" t="str">
        <f>SAŽETAK!A1</f>
        <v>FINANCIJSKI PLAN OSNOVNE ŠKOLE "DAVORIN TRSTENJAK" PODGAJCI POSAVSKI 
ZA 2024. I PROJEKCIJA ZA 2025. I 2026. GODINU</v>
      </c>
      <c r="B1" s="145"/>
      <c r="C1" s="145"/>
      <c r="D1" s="145"/>
      <c r="E1" s="145"/>
      <c r="F1" s="14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x14ac:dyDescent="0.25">
      <c r="A3" s="145" t="s">
        <v>16</v>
      </c>
      <c r="B3" s="145"/>
      <c r="C3" s="145"/>
      <c r="D3" s="145"/>
      <c r="E3" s="146"/>
      <c r="F3" s="146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5" t="s">
        <v>4</v>
      </c>
      <c r="B5" s="147"/>
      <c r="C5" s="147"/>
      <c r="D5" s="147"/>
      <c r="E5" s="147"/>
      <c r="F5" s="147"/>
    </row>
    <row r="6" spans="1:6" ht="18" x14ac:dyDescent="0.25">
      <c r="A6" s="4"/>
      <c r="B6" s="4"/>
      <c r="C6" s="4"/>
      <c r="D6" s="4"/>
      <c r="E6" s="5"/>
      <c r="F6" s="5"/>
    </row>
    <row r="7" spans="1:6" ht="15.75" x14ac:dyDescent="0.25">
      <c r="A7" s="145" t="s">
        <v>12</v>
      </c>
      <c r="B7" s="165"/>
      <c r="C7" s="165"/>
      <c r="D7" s="165"/>
      <c r="E7" s="165"/>
      <c r="F7" s="165"/>
    </row>
    <row r="8" spans="1:6" ht="18" x14ac:dyDescent="0.25">
      <c r="A8" s="4"/>
      <c r="B8" s="4"/>
      <c r="C8" s="4"/>
      <c r="D8" s="4"/>
      <c r="E8" s="5"/>
      <c r="F8" s="5"/>
    </row>
    <row r="9" spans="1:6" ht="25.5" x14ac:dyDescent="0.25">
      <c r="A9" s="20" t="s">
        <v>51</v>
      </c>
      <c r="B9" s="19" t="s">
        <v>33</v>
      </c>
      <c r="C9" s="20" t="s">
        <v>34</v>
      </c>
      <c r="D9" s="20" t="s">
        <v>31</v>
      </c>
      <c r="E9" s="20" t="s">
        <v>26</v>
      </c>
      <c r="F9" s="20" t="s">
        <v>32</v>
      </c>
    </row>
    <row r="10" spans="1:6" ht="15.75" customHeight="1" x14ac:dyDescent="0.25">
      <c r="A10" s="57" t="s">
        <v>93</v>
      </c>
      <c r="B10" s="73">
        <f>SAŽETAK!F11</f>
        <v>432979.62000000005</v>
      </c>
      <c r="C10" s="73">
        <f>SAŽETAK!G11</f>
        <v>569106</v>
      </c>
      <c r="D10" s="73">
        <f>SAŽETAK!H11</f>
        <v>602819.44999999995</v>
      </c>
      <c r="E10" s="73">
        <f>SAŽETAK!I11</f>
        <v>550819.44999999995</v>
      </c>
      <c r="F10" s="73">
        <f>SAŽETAK!J11</f>
        <v>550819.44999999995</v>
      </c>
    </row>
    <row r="11" spans="1:6" ht="15.75" customHeight="1" x14ac:dyDescent="0.25">
      <c r="A11" s="11" t="s">
        <v>94</v>
      </c>
      <c r="B11" s="74">
        <f t="shared" ref="B11:D11" si="0">B10</f>
        <v>432979.62000000005</v>
      </c>
      <c r="C11" s="74">
        <f t="shared" si="0"/>
        <v>569106</v>
      </c>
      <c r="D11" s="74">
        <f t="shared" si="0"/>
        <v>602819.44999999995</v>
      </c>
      <c r="E11" s="74">
        <f t="shared" ref="E11" si="1">E10</f>
        <v>550819.44999999995</v>
      </c>
      <c r="F11" s="74">
        <f t="shared" ref="F11" si="2">F10</f>
        <v>550819.44999999995</v>
      </c>
    </row>
    <row r="12" spans="1:6" ht="15.75" customHeight="1" x14ac:dyDescent="0.25">
      <c r="A12" s="11" t="s">
        <v>122</v>
      </c>
      <c r="B12" s="74">
        <f t="shared" ref="B12:C12" si="3">B13+B14+B15</f>
        <v>432979.62000000005</v>
      </c>
      <c r="C12" s="74">
        <f t="shared" si="3"/>
        <v>569106</v>
      </c>
      <c r="D12" s="74">
        <f>D13+D14+D15</f>
        <v>602819.44999999995</v>
      </c>
      <c r="E12" s="74">
        <f t="shared" ref="E12" si="4">E13+E14+E15</f>
        <v>550819.44999999995</v>
      </c>
      <c r="F12" s="74">
        <f t="shared" ref="F12" si="5">F13+F14+F15</f>
        <v>550819.44999999995</v>
      </c>
    </row>
    <row r="13" spans="1:6" ht="15.75" customHeight="1" x14ac:dyDescent="0.25">
      <c r="A13" s="18" t="s">
        <v>123</v>
      </c>
      <c r="B13" s="74"/>
      <c r="C13" s="74"/>
      <c r="D13" s="74">
        <v>31720</v>
      </c>
      <c r="E13" s="74">
        <v>31720</v>
      </c>
      <c r="F13" s="74">
        <v>31720</v>
      </c>
    </row>
    <row r="14" spans="1:6" x14ac:dyDescent="0.25">
      <c r="A14" s="17" t="s">
        <v>95</v>
      </c>
      <c r="B14" s="74">
        <f>B11-B15</f>
        <v>426453.24000000005</v>
      </c>
      <c r="C14" s="74">
        <f>C11-C15</f>
        <v>559182</v>
      </c>
      <c r="D14" s="74">
        <f>D11-D15-D13</f>
        <v>553603.44999999995</v>
      </c>
      <c r="E14" s="74">
        <f t="shared" ref="E14:F14" si="6">E11-E15-E13</f>
        <v>501603.44999999995</v>
      </c>
      <c r="F14" s="74">
        <f t="shared" si="6"/>
        <v>501603.44999999995</v>
      </c>
    </row>
    <row r="15" spans="1:6" x14ac:dyDescent="0.25">
      <c r="A15" s="16" t="s">
        <v>96</v>
      </c>
      <c r="B15" s="74">
        <f>'POSEBNI DIO'!E18</f>
        <v>6526.38</v>
      </c>
      <c r="C15" s="74">
        <f>'POSEBNI DIO'!F18</f>
        <v>9924</v>
      </c>
      <c r="D15" s="74">
        <f>'POSEBNI DIO'!G18</f>
        <v>17496</v>
      </c>
      <c r="E15" s="74">
        <f>'POSEBNI DIO'!H18</f>
        <v>17496</v>
      </c>
      <c r="F15" s="74">
        <f>'POSEBNI DIO'!I18</f>
        <v>17496</v>
      </c>
    </row>
    <row r="16" spans="1:6" x14ac:dyDescent="0.25">
      <c r="A16" s="16"/>
      <c r="B16" s="9"/>
      <c r="C16" s="9"/>
      <c r="D16" s="9"/>
      <c r="E16" s="75"/>
      <c r="F16" s="75"/>
    </row>
    <row r="17" spans="1:6" x14ac:dyDescent="0.25">
      <c r="A17" s="18"/>
      <c r="B17" s="8"/>
      <c r="C17" s="9"/>
      <c r="D17" s="9"/>
      <c r="E17" s="9"/>
      <c r="F17" s="10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Normal="100" workbookViewId="0">
      <selection sqref="A1:I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8.7109375" customWidth="1"/>
    <col min="4" max="4" width="30" customWidth="1"/>
    <col min="5" max="9" width="25.28515625" customWidth="1"/>
  </cols>
  <sheetData>
    <row r="1" spans="1:9" ht="42" customHeight="1" x14ac:dyDescent="0.25">
      <c r="A1" s="145" t="str">
        <f>SAŽETAK!A1</f>
        <v>FINANCIJSKI PLAN OSNOVNE ŠKOLE "DAVORIN TRSTENJAK" PODGAJCI POSAVSKI 
ZA 2024. I PROJEKCIJA ZA 2025. I 2026. GODINU</v>
      </c>
      <c r="B1" s="145"/>
      <c r="C1" s="145"/>
      <c r="D1" s="145"/>
      <c r="E1" s="145"/>
      <c r="F1" s="145"/>
      <c r="G1" s="145"/>
      <c r="H1" s="145"/>
      <c r="I1" s="145"/>
    </row>
    <row r="2" spans="1:9" ht="18" x14ac:dyDescent="0.25">
      <c r="A2" s="4"/>
      <c r="B2" s="4"/>
      <c r="C2" s="4"/>
      <c r="D2" s="4"/>
      <c r="E2" s="4"/>
      <c r="F2" s="4"/>
      <c r="G2" s="4"/>
      <c r="H2" s="5"/>
      <c r="I2" s="5"/>
    </row>
    <row r="3" spans="1:9" ht="18" customHeight="1" x14ac:dyDescent="0.25">
      <c r="A3" s="145" t="s">
        <v>15</v>
      </c>
      <c r="B3" s="147"/>
      <c r="C3" s="147"/>
      <c r="D3" s="147"/>
      <c r="E3" s="147"/>
      <c r="F3" s="147"/>
      <c r="G3" s="147"/>
      <c r="H3" s="147"/>
      <c r="I3" s="147"/>
    </row>
    <row r="4" spans="1:9" ht="18" x14ac:dyDescent="0.25">
      <c r="A4" s="4"/>
      <c r="B4" s="4"/>
      <c r="C4" s="4"/>
      <c r="D4" s="4"/>
      <c r="E4" s="4"/>
      <c r="F4" s="4"/>
      <c r="G4" s="4"/>
      <c r="H4" s="5"/>
      <c r="I4" s="5"/>
    </row>
    <row r="5" spans="1:9" ht="25.5" x14ac:dyDescent="0.25">
      <c r="A5" s="184" t="s">
        <v>17</v>
      </c>
      <c r="B5" s="185"/>
      <c r="C5" s="186"/>
      <c r="D5" s="19" t="s">
        <v>18</v>
      </c>
      <c r="E5" s="19" t="s">
        <v>33</v>
      </c>
      <c r="F5" s="20" t="s">
        <v>34</v>
      </c>
      <c r="G5" s="20" t="s">
        <v>31</v>
      </c>
      <c r="H5" s="20" t="s">
        <v>26</v>
      </c>
      <c r="I5" s="20" t="s">
        <v>32</v>
      </c>
    </row>
    <row r="6" spans="1:9" x14ac:dyDescent="0.25">
      <c r="A6" s="181" t="s">
        <v>22</v>
      </c>
      <c r="B6" s="182"/>
      <c r="C6" s="183"/>
      <c r="D6" s="137" t="s">
        <v>99</v>
      </c>
      <c r="E6" s="138">
        <f>E8+E18+E31+E36+E42+E48+E53+E61+E70+E75+E86+E91+E97+E102+E80+E108+E114+E121+E129+E135</f>
        <v>432979.59999999986</v>
      </c>
      <c r="F6" s="138">
        <f>F8+F18+F31+F36+F42+F48+F53+F61+F70+F75+F86+F91+F97+F102+F80+F108</f>
        <v>569106</v>
      </c>
      <c r="G6" s="138">
        <f>G8+G18+G31+G36+G42+G48+G53+G61+G70+G75+G86+G91+G97+G102+G80</f>
        <v>602819.44999999995</v>
      </c>
      <c r="H6" s="138">
        <f t="shared" ref="H6:I6" si="0">H8+H18+H31+H36+H42+H48+H53+H61+H70+H75+H86+H91+H97+H102+H80</f>
        <v>550819.44999999995</v>
      </c>
      <c r="I6" s="138">
        <f t="shared" si="0"/>
        <v>550819.44999999995</v>
      </c>
    </row>
    <row r="7" spans="1:9" x14ac:dyDescent="0.25">
      <c r="A7" s="175"/>
      <c r="B7" s="173"/>
      <c r="C7" s="174"/>
      <c r="D7" s="50"/>
      <c r="E7" s="82"/>
      <c r="F7" s="74"/>
      <c r="G7" s="74"/>
      <c r="H7" s="74"/>
      <c r="I7" s="74"/>
    </row>
    <row r="8" spans="1:9" x14ac:dyDescent="0.25">
      <c r="A8" s="175" t="s">
        <v>23</v>
      </c>
      <c r="B8" s="176"/>
      <c r="C8" s="177"/>
      <c r="D8" s="50" t="s">
        <v>100</v>
      </c>
      <c r="E8" s="139">
        <f>E10+E15</f>
        <v>29367.54</v>
      </c>
      <c r="F8" s="139">
        <f>F10+F15</f>
        <v>33037</v>
      </c>
      <c r="G8" s="139">
        <f>G10</f>
        <v>31190</v>
      </c>
      <c r="H8" s="139">
        <f t="shared" ref="H8:I8" si="1">H10</f>
        <v>31190</v>
      </c>
      <c r="I8" s="139">
        <f t="shared" si="1"/>
        <v>31190</v>
      </c>
    </row>
    <row r="9" spans="1:9" x14ac:dyDescent="0.25">
      <c r="A9" s="178">
        <v>11</v>
      </c>
      <c r="B9" s="179"/>
      <c r="C9" s="180"/>
      <c r="D9" s="127" t="s">
        <v>101</v>
      </c>
      <c r="E9" s="133"/>
      <c r="F9" s="134"/>
      <c r="G9" s="134"/>
      <c r="H9" s="134"/>
      <c r="I9" s="135"/>
    </row>
    <row r="10" spans="1:9" x14ac:dyDescent="0.25">
      <c r="A10" s="172">
        <v>3</v>
      </c>
      <c r="B10" s="187"/>
      <c r="C10" s="188"/>
      <c r="D10" s="26" t="s">
        <v>9</v>
      </c>
      <c r="E10" s="136">
        <f>E11+E12+E13</f>
        <v>28188.030000000002</v>
      </c>
      <c r="F10" s="136">
        <f t="shared" ref="F10:I10" si="2">F11+F12+F13</f>
        <v>32639</v>
      </c>
      <c r="G10" s="136">
        <f t="shared" si="2"/>
        <v>31190</v>
      </c>
      <c r="H10" s="136">
        <f t="shared" si="2"/>
        <v>31190</v>
      </c>
      <c r="I10" s="136">
        <f t="shared" si="2"/>
        <v>31190</v>
      </c>
    </row>
    <row r="11" spans="1:9" x14ac:dyDescent="0.25">
      <c r="A11" s="166">
        <v>31</v>
      </c>
      <c r="B11" s="189"/>
      <c r="C11" s="190"/>
      <c r="D11" s="26" t="s">
        <v>10</v>
      </c>
      <c r="E11" s="82">
        <v>66.36</v>
      </c>
      <c r="F11" s="74">
        <v>0</v>
      </c>
      <c r="G11" s="74">
        <v>300</v>
      </c>
      <c r="H11" s="74">
        <v>300</v>
      </c>
      <c r="I11" s="85">
        <v>300</v>
      </c>
    </row>
    <row r="12" spans="1:9" x14ac:dyDescent="0.25">
      <c r="A12" s="166">
        <v>32</v>
      </c>
      <c r="B12" s="189"/>
      <c r="C12" s="190"/>
      <c r="D12" s="26" t="s">
        <v>19</v>
      </c>
      <c r="E12" s="82">
        <v>27814.06</v>
      </c>
      <c r="F12" s="74">
        <v>32241</v>
      </c>
      <c r="G12" s="74">
        <v>30610</v>
      </c>
      <c r="H12" s="74">
        <v>30610</v>
      </c>
      <c r="I12" s="74">
        <v>30610</v>
      </c>
    </row>
    <row r="13" spans="1:9" x14ac:dyDescent="0.25">
      <c r="A13" s="166">
        <v>34</v>
      </c>
      <c r="B13" s="167"/>
      <c r="C13" s="168"/>
      <c r="D13" s="51" t="s">
        <v>118</v>
      </c>
      <c r="E13" s="82">
        <v>307.61</v>
      </c>
      <c r="F13" s="74">
        <v>398</v>
      </c>
      <c r="G13" s="74">
        <v>280</v>
      </c>
      <c r="H13" s="74">
        <v>280</v>
      </c>
      <c r="I13" s="85">
        <v>280</v>
      </c>
    </row>
    <row r="14" spans="1:9" x14ac:dyDescent="0.25">
      <c r="A14" s="166"/>
      <c r="B14" s="167"/>
      <c r="C14" s="168"/>
      <c r="D14" s="141"/>
      <c r="E14" s="82"/>
      <c r="F14" s="74"/>
      <c r="G14" s="74"/>
      <c r="H14" s="74"/>
      <c r="I14" s="85"/>
    </row>
    <row r="15" spans="1:9" ht="25.5" x14ac:dyDescent="0.25">
      <c r="A15" s="172">
        <v>4</v>
      </c>
      <c r="B15" s="187"/>
      <c r="C15" s="188"/>
      <c r="D15" s="141" t="s">
        <v>11</v>
      </c>
      <c r="E15" s="194">
        <f>E16</f>
        <v>1179.51</v>
      </c>
      <c r="F15" s="194">
        <f>F16</f>
        <v>398</v>
      </c>
      <c r="G15" s="74"/>
      <c r="H15" s="74"/>
      <c r="I15" s="85"/>
    </row>
    <row r="16" spans="1:9" ht="25.5" x14ac:dyDescent="0.25">
      <c r="A16" s="166">
        <v>42</v>
      </c>
      <c r="B16" s="189"/>
      <c r="C16" s="190"/>
      <c r="D16" s="141" t="s">
        <v>29</v>
      </c>
      <c r="E16" s="82">
        <v>1179.51</v>
      </c>
      <c r="F16" s="193">
        <v>398</v>
      </c>
      <c r="G16" s="74"/>
      <c r="H16" s="74"/>
      <c r="I16" s="85"/>
    </row>
    <row r="17" spans="1:9" x14ac:dyDescent="0.25">
      <c r="A17" s="172"/>
      <c r="B17" s="173"/>
      <c r="C17" s="174"/>
      <c r="D17" s="51"/>
      <c r="E17" s="82"/>
      <c r="F17" s="74"/>
      <c r="G17" s="74"/>
      <c r="H17" s="74"/>
      <c r="I17" s="85"/>
    </row>
    <row r="18" spans="1:9" x14ac:dyDescent="0.25">
      <c r="A18" s="175" t="s">
        <v>23</v>
      </c>
      <c r="B18" s="176"/>
      <c r="C18" s="177"/>
      <c r="D18" s="50" t="s">
        <v>102</v>
      </c>
      <c r="E18" s="140">
        <f>E20+E24+E28</f>
        <v>6526.38</v>
      </c>
      <c r="F18" s="140">
        <f t="shared" ref="F18:I18" si="3">F20+F24+F28</f>
        <v>9924</v>
      </c>
      <c r="G18" s="140">
        <f t="shared" si="3"/>
        <v>17496</v>
      </c>
      <c r="H18" s="140">
        <f t="shared" si="3"/>
        <v>17496</v>
      </c>
      <c r="I18" s="140">
        <f t="shared" si="3"/>
        <v>17496</v>
      </c>
    </row>
    <row r="19" spans="1:9" x14ac:dyDescent="0.25">
      <c r="A19" s="178">
        <v>11</v>
      </c>
      <c r="B19" s="179"/>
      <c r="C19" s="180"/>
      <c r="D19" s="127" t="s">
        <v>101</v>
      </c>
      <c r="E19" s="133"/>
      <c r="F19" s="134"/>
      <c r="G19" s="134"/>
      <c r="H19" s="134"/>
      <c r="I19" s="135"/>
    </row>
    <row r="20" spans="1:9" x14ac:dyDescent="0.25">
      <c r="A20" s="172">
        <v>3</v>
      </c>
      <c r="B20" s="173"/>
      <c r="C20" s="174"/>
      <c r="D20" s="51" t="s">
        <v>9</v>
      </c>
      <c r="E20" s="136">
        <f>E21</f>
        <v>3974.78</v>
      </c>
      <c r="F20" s="136">
        <f t="shared" ref="F20:H20" si="4">F21</f>
        <v>6340</v>
      </c>
      <c r="G20" s="136">
        <f t="shared" si="4"/>
        <v>36</v>
      </c>
      <c r="H20" s="136">
        <f t="shared" si="4"/>
        <v>36</v>
      </c>
      <c r="I20" s="136">
        <f>I21</f>
        <v>36</v>
      </c>
    </row>
    <row r="21" spans="1:9" x14ac:dyDescent="0.25">
      <c r="A21" s="166">
        <v>32</v>
      </c>
      <c r="B21" s="167"/>
      <c r="C21" s="168"/>
      <c r="D21" s="51" t="s">
        <v>10</v>
      </c>
      <c r="E21" s="82">
        <v>3974.78</v>
      </c>
      <c r="F21" s="74">
        <v>6340</v>
      </c>
      <c r="G21" s="74">
        <v>36</v>
      </c>
      <c r="H21" s="74">
        <v>36</v>
      </c>
      <c r="I21" s="85">
        <v>36</v>
      </c>
    </row>
    <row r="22" spans="1:9" x14ac:dyDescent="0.25">
      <c r="A22" s="169"/>
      <c r="B22" s="170"/>
      <c r="C22" s="171"/>
      <c r="D22" s="51"/>
      <c r="E22" s="82"/>
      <c r="F22" s="74"/>
      <c r="G22" s="74"/>
      <c r="H22" s="74"/>
      <c r="I22" s="85"/>
    </row>
    <row r="23" spans="1:9" ht="25.5" x14ac:dyDescent="0.25">
      <c r="A23" s="178">
        <v>43</v>
      </c>
      <c r="B23" s="179"/>
      <c r="C23" s="180"/>
      <c r="D23" s="127" t="s">
        <v>104</v>
      </c>
      <c r="E23" s="133"/>
      <c r="F23" s="134"/>
      <c r="G23" s="134"/>
      <c r="H23" s="134"/>
      <c r="I23" s="135"/>
    </row>
    <row r="24" spans="1:9" x14ac:dyDescent="0.25">
      <c r="A24" s="169">
        <v>3</v>
      </c>
      <c r="B24" s="170"/>
      <c r="C24" s="171"/>
      <c r="D24" s="51" t="s">
        <v>9</v>
      </c>
      <c r="E24" s="136">
        <f>E25</f>
        <v>2551.6</v>
      </c>
      <c r="F24" s="136">
        <f t="shared" ref="F24:I24" si="5">F25</f>
        <v>3584</v>
      </c>
      <c r="G24" s="136">
        <f t="shared" si="5"/>
        <v>2160</v>
      </c>
      <c r="H24" s="136">
        <f t="shared" si="5"/>
        <v>2160</v>
      </c>
      <c r="I24" s="136">
        <f t="shared" si="5"/>
        <v>2160</v>
      </c>
    </row>
    <row r="25" spans="1:9" x14ac:dyDescent="0.25">
      <c r="A25" s="166">
        <v>32</v>
      </c>
      <c r="B25" s="167"/>
      <c r="C25" s="168"/>
      <c r="D25" s="51" t="s">
        <v>10</v>
      </c>
      <c r="E25" s="82">
        <v>2551.6</v>
      </c>
      <c r="F25" s="74">
        <v>3584</v>
      </c>
      <c r="G25" s="74">
        <v>2160</v>
      </c>
      <c r="H25" s="74">
        <v>2160</v>
      </c>
      <c r="I25" s="85">
        <v>2160</v>
      </c>
    </row>
    <row r="26" spans="1:9" x14ac:dyDescent="0.25">
      <c r="A26" s="169"/>
      <c r="B26" s="170"/>
      <c r="C26" s="171"/>
      <c r="D26" s="51"/>
      <c r="E26" s="82"/>
      <c r="F26" s="74"/>
      <c r="G26" s="74"/>
      <c r="H26" s="74"/>
      <c r="I26" s="85"/>
    </row>
    <row r="27" spans="1:9" x14ac:dyDescent="0.25">
      <c r="A27" s="178">
        <v>52</v>
      </c>
      <c r="B27" s="179"/>
      <c r="C27" s="180"/>
      <c r="D27" s="127" t="s">
        <v>103</v>
      </c>
      <c r="E27" s="133"/>
      <c r="F27" s="134"/>
      <c r="G27" s="134"/>
      <c r="H27" s="134"/>
      <c r="I27" s="135"/>
    </row>
    <row r="28" spans="1:9" x14ac:dyDescent="0.25">
      <c r="A28" s="169">
        <v>3</v>
      </c>
      <c r="B28" s="170"/>
      <c r="C28" s="171"/>
      <c r="D28" s="51" t="s">
        <v>9</v>
      </c>
      <c r="E28" s="136"/>
      <c r="F28" s="136"/>
      <c r="G28" s="136">
        <f t="shared" ref="G28:I28" si="6">G29</f>
        <v>15300</v>
      </c>
      <c r="H28" s="136">
        <f t="shared" si="6"/>
        <v>15300</v>
      </c>
      <c r="I28" s="136">
        <f t="shared" si="6"/>
        <v>15300</v>
      </c>
    </row>
    <row r="29" spans="1:9" x14ac:dyDescent="0.25">
      <c r="A29" s="166">
        <v>32</v>
      </c>
      <c r="B29" s="167"/>
      <c r="C29" s="168"/>
      <c r="D29" s="51" t="s">
        <v>10</v>
      </c>
      <c r="E29" s="82"/>
      <c r="F29" s="74"/>
      <c r="G29" s="74">
        <v>15300</v>
      </c>
      <c r="H29" s="74">
        <v>15300</v>
      </c>
      <c r="I29" s="85">
        <v>15300</v>
      </c>
    </row>
    <row r="30" spans="1:9" x14ac:dyDescent="0.25">
      <c r="A30" s="169"/>
      <c r="B30" s="170"/>
      <c r="C30" s="171"/>
      <c r="D30" s="51"/>
      <c r="E30" s="82"/>
      <c r="F30" s="74"/>
      <c r="G30" s="74"/>
      <c r="H30" s="74"/>
      <c r="I30" s="85"/>
    </row>
    <row r="31" spans="1:9" x14ac:dyDescent="0.25">
      <c r="A31" s="175" t="s">
        <v>23</v>
      </c>
      <c r="B31" s="176"/>
      <c r="C31" s="177"/>
      <c r="D31" s="50" t="s">
        <v>105</v>
      </c>
      <c r="E31" s="140"/>
      <c r="F31" s="140"/>
      <c r="G31" s="140">
        <f t="shared" ref="G31:I31" si="7">G33</f>
        <v>200</v>
      </c>
      <c r="H31" s="140">
        <f t="shared" si="7"/>
        <v>200</v>
      </c>
      <c r="I31" s="140">
        <f t="shared" si="7"/>
        <v>200</v>
      </c>
    </row>
    <row r="32" spans="1:9" x14ac:dyDescent="0.25">
      <c r="A32" s="178">
        <v>61</v>
      </c>
      <c r="B32" s="179"/>
      <c r="C32" s="180"/>
      <c r="D32" s="127" t="s">
        <v>106</v>
      </c>
      <c r="E32" s="133"/>
      <c r="F32" s="134"/>
      <c r="G32" s="134"/>
      <c r="H32" s="134"/>
      <c r="I32" s="135"/>
    </row>
    <row r="33" spans="1:9" x14ac:dyDescent="0.25">
      <c r="A33" s="169">
        <v>3</v>
      </c>
      <c r="B33" s="170"/>
      <c r="C33" s="171"/>
      <c r="D33" s="51" t="s">
        <v>9</v>
      </c>
      <c r="E33" s="136"/>
      <c r="F33" s="136"/>
      <c r="G33" s="136">
        <f t="shared" ref="G33:I33" si="8">G34</f>
        <v>200</v>
      </c>
      <c r="H33" s="136">
        <f t="shared" si="8"/>
        <v>200</v>
      </c>
      <c r="I33" s="136">
        <f t="shared" si="8"/>
        <v>200</v>
      </c>
    </row>
    <row r="34" spans="1:9" x14ac:dyDescent="0.25">
      <c r="A34" s="166">
        <v>32</v>
      </c>
      <c r="B34" s="167"/>
      <c r="C34" s="168"/>
      <c r="D34" s="51" t="s">
        <v>10</v>
      </c>
      <c r="E34" s="82"/>
      <c r="F34" s="74"/>
      <c r="G34" s="74">
        <v>200</v>
      </c>
      <c r="H34" s="74">
        <v>200</v>
      </c>
      <c r="I34" s="85">
        <v>200</v>
      </c>
    </row>
    <row r="35" spans="1:9" x14ac:dyDescent="0.25">
      <c r="A35" s="169"/>
      <c r="B35" s="170"/>
      <c r="C35" s="171"/>
      <c r="D35" s="51"/>
      <c r="E35" s="82"/>
      <c r="F35" s="74"/>
      <c r="G35" s="74"/>
      <c r="H35" s="74"/>
      <c r="I35" s="85"/>
    </row>
    <row r="36" spans="1:9" x14ac:dyDescent="0.25">
      <c r="A36" s="175" t="s">
        <v>23</v>
      </c>
      <c r="B36" s="176"/>
      <c r="C36" s="177"/>
      <c r="D36" s="50" t="s">
        <v>107</v>
      </c>
      <c r="E36" s="140">
        <f>E38</f>
        <v>347248.52999999997</v>
      </c>
      <c r="F36" s="140">
        <f t="shared" ref="F36:I36" si="9">F38</f>
        <v>417286</v>
      </c>
      <c r="G36" s="140">
        <f t="shared" si="9"/>
        <v>452163.45</v>
      </c>
      <c r="H36" s="140">
        <f t="shared" si="9"/>
        <v>452163.45</v>
      </c>
      <c r="I36" s="140">
        <f t="shared" si="9"/>
        <v>452163.45</v>
      </c>
    </row>
    <row r="37" spans="1:9" x14ac:dyDescent="0.25">
      <c r="A37" s="178">
        <v>52</v>
      </c>
      <c r="B37" s="179"/>
      <c r="C37" s="180"/>
      <c r="D37" s="127" t="s">
        <v>103</v>
      </c>
      <c r="E37" s="133"/>
      <c r="F37" s="134"/>
      <c r="G37" s="134"/>
      <c r="H37" s="134"/>
      <c r="I37" s="135"/>
    </row>
    <row r="38" spans="1:9" x14ac:dyDescent="0.25">
      <c r="A38" s="172">
        <v>3</v>
      </c>
      <c r="B38" s="187"/>
      <c r="C38" s="188"/>
      <c r="D38" s="51" t="s">
        <v>9</v>
      </c>
      <c r="E38" s="136">
        <f>E39+E40</f>
        <v>347248.52999999997</v>
      </c>
      <c r="F38" s="136">
        <f t="shared" ref="F38:I38" si="10">F39+F40</f>
        <v>417286</v>
      </c>
      <c r="G38" s="136">
        <f t="shared" si="10"/>
        <v>452163.45</v>
      </c>
      <c r="H38" s="136">
        <f t="shared" si="10"/>
        <v>452163.45</v>
      </c>
      <c r="I38" s="136">
        <f t="shared" si="10"/>
        <v>452163.45</v>
      </c>
    </row>
    <row r="39" spans="1:9" x14ac:dyDescent="0.25">
      <c r="A39" s="166">
        <v>31</v>
      </c>
      <c r="B39" s="167"/>
      <c r="C39" s="168"/>
      <c r="D39" s="51" t="s">
        <v>10</v>
      </c>
      <c r="E39" s="82">
        <v>315246.67</v>
      </c>
      <c r="F39" s="74">
        <v>377116</v>
      </c>
      <c r="G39" s="74">
        <v>408363.45</v>
      </c>
      <c r="H39" s="74">
        <v>408363.45</v>
      </c>
      <c r="I39" s="74">
        <v>408363.45</v>
      </c>
    </row>
    <row r="40" spans="1:9" x14ac:dyDescent="0.25">
      <c r="A40" s="166">
        <v>32</v>
      </c>
      <c r="B40" s="189"/>
      <c r="C40" s="190"/>
      <c r="D40" s="51" t="s">
        <v>19</v>
      </c>
      <c r="E40" s="82">
        <v>32001.86</v>
      </c>
      <c r="F40" s="74">
        <v>40170</v>
      </c>
      <c r="G40" s="74">
        <v>43800</v>
      </c>
      <c r="H40" s="74">
        <v>43800</v>
      </c>
      <c r="I40" s="74">
        <v>43800</v>
      </c>
    </row>
    <row r="41" spans="1:9" x14ac:dyDescent="0.25">
      <c r="A41" s="166"/>
      <c r="B41" s="167"/>
      <c r="C41" s="168"/>
      <c r="D41" s="51"/>
      <c r="E41" s="82"/>
      <c r="F41" s="74"/>
      <c r="G41" s="74"/>
      <c r="H41" s="74"/>
      <c r="I41" s="85"/>
    </row>
    <row r="42" spans="1:9" x14ac:dyDescent="0.25">
      <c r="A42" s="175" t="s">
        <v>23</v>
      </c>
      <c r="B42" s="176"/>
      <c r="C42" s="177"/>
      <c r="D42" s="50" t="s">
        <v>120</v>
      </c>
      <c r="E42" s="140">
        <f>E44</f>
        <v>25169.42</v>
      </c>
      <c r="F42" s="140">
        <f t="shared" ref="F42:I42" si="11">F44</f>
        <v>42272</v>
      </c>
      <c r="G42" s="140">
        <f t="shared" si="11"/>
        <v>31720</v>
      </c>
      <c r="H42" s="140">
        <f t="shared" si="11"/>
        <v>31720</v>
      </c>
      <c r="I42" s="140">
        <f t="shared" si="11"/>
        <v>31720</v>
      </c>
    </row>
    <row r="43" spans="1:9" x14ac:dyDescent="0.25">
      <c r="A43" s="178">
        <v>52</v>
      </c>
      <c r="B43" s="179"/>
      <c r="C43" s="180"/>
      <c r="D43" s="127" t="s">
        <v>103</v>
      </c>
      <c r="E43" s="133"/>
      <c r="F43" s="134"/>
      <c r="G43" s="134"/>
      <c r="H43" s="134"/>
      <c r="I43" s="135"/>
    </row>
    <row r="44" spans="1:9" x14ac:dyDescent="0.25">
      <c r="A44" s="172">
        <v>3</v>
      </c>
      <c r="B44" s="187"/>
      <c r="C44" s="188"/>
      <c r="D44" s="51" t="s">
        <v>9</v>
      </c>
      <c r="E44" s="136">
        <f>E45+E46</f>
        <v>25169.42</v>
      </c>
      <c r="F44" s="136">
        <f t="shared" ref="F44:I44" si="12">F45+F46</f>
        <v>42272</v>
      </c>
      <c r="G44" s="136">
        <f t="shared" si="12"/>
        <v>31720</v>
      </c>
      <c r="H44" s="136">
        <f t="shared" si="12"/>
        <v>31720</v>
      </c>
      <c r="I44" s="136">
        <f t="shared" si="12"/>
        <v>31720</v>
      </c>
    </row>
    <row r="45" spans="1:9" x14ac:dyDescent="0.25">
      <c r="A45" s="166">
        <v>31</v>
      </c>
      <c r="B45" s="167"/>
      <c r="C45" s="168"/>
      <c r="D45" s="51" t="s">
        <v>10</v>
      </c>
      <c r="E45" s="82">
        <v>24557.57</v>
      </c>
      <c r="F45" s="74">
        <v>41144</v>
      </c>
      <c r="G45" s="74">
        <v>30020</v>
      </c>
      <c r="H45" s="74">
        <v>30020</v>
      </c>
      <c r="I45" s="85">
        <v>30020</v>
      </c>
    </row>
    <row r="46" spans="1:9" x14ac:dyDescent="0.25">
      <c r="A46" s="166">
        <v>32</v>
      </c>
      <c r="B46" s="189"/>
      <c r="C46" s="190"/>
      <c r="D46" s="51" t="s">
        <v>19</v>
      </c>
      <c r="E46" s="82">
        <v>611.85</v>
      </c>
      <c r="F46" s="74">
        <v>1128</v>
      </c>
      <c r="G46" s="74">
        <v>1700</v>
      </c>
      <c r="H46" s="74">
        <v>1700</v>
      </c>
      <c r="I46" s="85">
        <v>1700</v>
      </c>
    </row>
    <row r="47" spans="1:9" x14ac:dyDescent="0.25">
      <c r="A47" s="166"/>
      <c r="B47" s="167"/>
      <c r="C47" s="168"/>
      <c r="D47" s="51"/>
      <c r="E47" s="82"/>
      <c r="F47" s="74"/>
      <c r="G47" s="74"/>
      <c r="H47" s="74"/>
      <c r="I47" s="85"/>
    </row>
    <row r="48" spans="1:9" x14ac:dyDescent="0.25">
      <c r="A48" s="175" t="s">
        <v>23</v>
      </c>
      <c r="B48" s="176"/>
      <c r="C48" s="177"/>
      <c r="D48" s="50" t="s">
        <v>108</v>
      </c>
      <c r="E48" s="140">
        <f>E50</f>
        <v>199.08</v>
      </c>
      <c r="F48" s="140">
        <f t="shared" ref="F48:I48" si="13">F50</f>
        <v>265</v>
      </c>
      <c r="G48" s="140">
        <f t="shared" si="13"/>
        <v>300</v>
      </c>
      <c r="H48" s="140">
        <f t="shared" si="13"/>
        <v>300</v>
      </c>
      <c r="I48" s="140">
        <f t="shared" si="13"/>
        <v>300</v>
      </c>
    </row>
    <row r="49" spans="1:9" x14ac:dyDescent="0.25">
      <c r="A49" s="178">
        <v>52</v>
      </c>
      <c r="B49" s="179"/>
      <c r="C49" s="180"/>
      <c r="D49" s="127" t="s">
        <v>103</v>
      </c>
      <c r="E49" s="133"/>
      <c r="F49" s="134"/>
      <c r="G49" s="134"/>
      <c r="H49" s="134"/>
      <c r="I49" s="135"/>
    </row>
    <row r="50" spans="1:9" ht="25.5" x14ac:dyDescent="0.25">
      <c r="A50" s="172">
        <v>4</v>
      </c>
      <c r="B50" s="187"/>
      <c r="C50" s="188"/>
      <c r="D50" s="51" t="s">
        <v>11</v>
      </c>
      <c r="E50" s="136">
        <f>E51</f>
        <v>199.08</v>
      </c>
      <c r="F50" s="136">
        <f t="shared" ref="F50:I50" si="14">F51</f>
        <v>265</v>
      </c>
      <c r="G50" s="136">
        <f t="shared" si="14"/>
        <v>300</v>
      </c>
      <c r="H50" s="136">
        <f t="shared" si="14"/>
        <v>300</v>
      </c>
      <c r="I50" s="136">
        <f t="shared" si="14"/>
        <v>300</v>
      </c>
    </row>
    <row r="51" spans="1:9" ht="25.5" x14ac:dyDescent="0.25">
      <c r="A51" s="166">
        <v>42</v>
      </c>
      <c r="B51" s="189"/>
      <c r="C51" s="190"/>
      <c r="D51" s="51" t="s">
        <v>29</v>
      </c>
      <c r="E51" s="82">
        <v>199.08</v>
      </c>
      <c r="F51" s="74">
        <v>265</v>
      </c>
      <c r="G51" s="74">
        <v>300</v>
      </c>
      <c r="H51" s="74">
        <v>300</v>
      </c>
      <c r="I51" s="85">
        <v>300</v>
      </c>
    </row>
    <row r="52" spans="1:9" x14ac:dyDescent="0.25">
      <c r="A52" s="169"/>
      <c r="B52" s="170"/>
      <c r="C52" s="171"/>
      <c r="D52" s="51"/>
      <c r="E52" s="82"/>
      <c r="F52" s="74"/>
      <c r="G52" s="74"/>
      <c r="H52" s="74"/>
      <c r="I52" s="85"/>
    </row>
    <row r="53" spans="1:9" ht="25.5" x14ac:dyDescent="0.25">
      <c r="A53" s="175" t="s">
        <v>23</v>
      </c>
      <c r="B53" s="176"/>
      <c r="C53" s="177"/>
      <c r="D53" s="50" t="s">
        <v>109</v>
      </c>
      <c r="E53" s="140">
        <f>E55+E58</f>
        <v>9216.5400000000009</v>
      </c>
      <c r="F53" s="140">
        <f t="shared" ref="F53:I53" si="15">F55+F58</f>
        <v>10618</v>
      </c>
      <c r="G53" s="140">
        <f t="shared" si="15"/>
        <v>12000</v>
      </c>
      <c r="H53" s="140">
        <f t="shared" si="15"/>
        <v>12000</v>
      </c>
      <c r="I53" s="140">
        <f t="shared" si="15"/>
        <v>12000</v>
      </c>
    </row>
    <row r="54" spans="1:9" x14ac:dyDescent="0.25">
      <c r="A54" s="178">
        <v>52</v>
      </c>
      <c r="B54" s="179"/>
      <c r="C54" s="180"/>
      <c r="D54" s="127" t="s">
        <v>103</v>
      </c>
      <c r="E54" s="133"/>
      <c r="F54" s="134"/>
      <c r="G54" s="134"/>
      <c r="H54" s="134"/>
      <c r="I54" s="135"/>
    </row>
    <row r="55" spans="1:9" x14ac:dyDescent="0.25">
      <c r="A55" s="172">
        <v>3</v>
      </c>
      <c r="B55" s="187"/>
      <c r="C55" s="188"/>
      <c r="D55" s="51" t="s">
        <v>9</v>
      </c>
      <c r="E55" s="136">
        <f>E56</f>
        <v>8677.42</v>
      </c>
      <c r="F55" s="136">
        <f t="shared" ref="F55:I55" si="16">F56</f>
        <v>9291</v>
      </c>
      <c r="G55" s="136">
        <f t="shared" si="16"/>
        <v>11000</v>
      </c>
      <c r="H55" s="136">
        <f t="shared" si="16"/>
        <v>11000</v>
      </c>
      <c r="I55" s="136">
        <f t="shared" si="16"/>
        <v>11000</v>
      </c>
    </row>
    <row r="56" spans="1:9" ht="38.25" x14ac:dyDescent="0.25">
      <c r="A56" s="166">
        <v>37</v>
      </c>
      <c r="B56" s="191"/>
      <c r="C56" s="192"/>
      <c r="D56" s="128" t="s">
        <v>110</v>
      </c>
      <c r="E56" s="82">
        <v>8677.42</v>
      </c>
      <c r="F56" s="74">
        <v>9291</v>
      </c>
      <c r="G56" s="74">
        <v>11000</v>
      </c>
      <c r="H56" s="74">
        <v>11000</v>
      </c>
      <c r="I56" s="85">
        <v>11000</v>
      </c>
    </row>
    <row r="57" spans="1:9" x14ac:dyDescent="0.25">
      <c r="A57" s="166"/>
      <c r="B57" s="167"/>
      <c r="C57" s="168"/>
      <c r="D57" s="128"/>
      <c r="E57" s="82"/>
      <c r="F57" s="74"/>
      <c r="G57" s="74"/>
      <c r="H57" s="74"/>
      <c r="I57" s="85"/>
    </row>
    <row r="58" spans="1:9" ht="25.5" x14ac:dyDescent="0.25">
      <c r="A58" s="172">
        <v>4</v>
      </c>
      <c r="B58" s="187"/>
      <c r="C58" s="188"/>
      <c r="D58" s="51" t="s">
        <v>11</v>
      </c>
      <c r="E58" s="136">
        <f>E59</f>
        <v>539.12</v>
      </c>
      <c r="F58" s="136">
        <f t="shared" ref="F58:I58" si="17">F59</f>
        <v>1327</v>
      </c>
      <c r="G58" s="136">
        <f t="shared" si="17"/>
        <v>1000</v>
      </c>
      <c r="H58" s="136">
        <f t="shared" si="17"/>
        <v>1000</v>
      </c>
      <c r="I58" s="136">
        <f t="shared" si="17"/>
        <v>1000</v>
      </c>
    </row>
    <row r="59" spans="1:9" ht="25.5" x14ac:dyDescent="0.25">
      <c r="A59" s="166">
        <v>42</v>
      </c>
      <c r="B59" s="189"/>
      <c r="C59" s="190"/>
      <c r="D59" s="51" t="s">
        <v>29</v>
      </c>
      <c r="E59" s="82">
        <v>539.12</v>
      </c>
      <c r="F59" s="74">
        <v>1327</v>
      </c>
      <c r="G59" s="74">
        <v>1000</v>
      </c>
      <c r="H59" s="74">
        <v>1000</v>
      </c>
      <c r="I59" s="85">
        <v>1000</v>
      </c>
    </row>
    <row r="60" spans="1:9" x14ac:dyDescent="0.25">
      <c r="A60" s="169"/>
      <c r="B60" s="170"/>
      <c r="C60" s="171"/>
      <c r="D60" s="51"/>
      <c r="E60" s="82"/>
      <c r="F60" s="74"/>
      <c r="G60" s="74"/>
      <c r="H60" s="74"/>
      <c r="I60" s="85"/>
    </row>
    <row r="61" spans="1:9" x14ac:dyDescent="0.25">
      <c r="A61" s="175" t="s">
        <v>23</v>
      </c>
      <c r="B61" s="176"/>
      <c r="C61" s="177"/>
      <c r="D61" s="50" t="s">
        <v>111</v>
      </c>
      <c r="E61" s="140">
        <f>E63+E67</f>
        <v>1141.42</v>
      </c>
      <c r="F61" s="140">
        <f t="shared" ref="F61:I61" si="18">F63+F67</f>
        <v>5309</v>
      </c>
      <c r="G61" s="140">
        <f t="shared" si="18"/>
        <v>5000</v>
      </c>
      <c r="H61" s="140">
        <f t="shared" si="18"/>
        <v>5000</v>
      </c>
      <c r="I61" s="140">
        <f t="shared" si="18"/>
        <v>5000</v>
      </c>
    </row>
    <row r="62" spans="1:9" x14ac:dyDescent="0.25">
      <c r="A62" s="178">
        <v>52</v>
      </c>
      <c r="B62" s="179"/>
      <c r="C62" s="180"/>
      <c r="D62" s="127" t="s">
        <v>103</v>
      </c>
      <c r="E62" s="133"/>
      <c r="F62" s="134"/>
      <c r="G62" s="134"/>
      <c r="H62" s="134"/>
      <c r="I62" s="135"/>
    </row>
    <row r="63" spans="1:9" x14ac:dyDescent="0.25">
      <c r="A63" s="172">
        <v>3</v>
      </c>
      <c r="B63" s="187"/>
      <c r="C63" s="188"/>
      <c r="D63" s="51" t="s">
        <v>9</v>
      </c>
      <c r="E63" s="136">
        <f>E64</f>
        <v>1141.42</v>
      </c>
      <c r="F63" s="136">
        <f t="shared" ref="F63:I63" si="19">F64</f>
        <v>1991</v>
      </c>
      <c r="G63" s="136">
        <f t="shared" si="19"/>
        <v>2000</v>
      </c>
      <c r="H63" s="136">
        <f t="shared" si="19"/>
        <v>2000</v>
      </c>
      <c r="I63" s="136">
        <f t="shared" si="19"/>
        <v>2000</v>
      </c>
    </row>
    <row r="64" spans="1:9" x14ac:dyDescent="0.25">
      <c r="A64" s="166">
        <v>32</v>
      </c>
      <c r="B64" s="189"/>
      <c r="C64" s="190"/>
      <c r="D64" s="51" t="s">
        <v>19</v>
      </c>
      <c r="E64" s="82">
        <v>1141.42</v>
      </c>
      <c r="F64" s="74">
        <v>1991</v>
      </c>
      <c r="G64" s="74">
        <v>2000</v>
      </c>
      <c r="H64" s="74">
        <v>2000</v>
      </c>
      <c r="I64" s="85">
        <v>2000</v>
      </c>
    </row>
    <row r="65" spans="1:9" x14ac:dyDescent="0.25">
      <c r="A65" s="169"/>
      <c r="B65" s="170"/>
      <c r="C65" s="171"/>
      <c r="D65" s="51"/>
      <c r="E65" s="82"/>
      <c r="F65" s="74"/>
      <c r="G65" s="74"/>
      <c r="H65" s="74"/>
      <c r="I65" s="85"/>
    </row>
    <row r="66" spans="1:9" ht="25.5" x14ac:dyDescent="0.25">
      <c r="A66" s="178">
        <v>43</v>
      </c>
      <c r="B66" s="179"/>
      <c r="C66" s="180"/>
      <c r="D66" s="127" t="s">
        <v>104</v>
      </c>
      <c r="E66" s="133"/>
      <c r="F66" s="134"/>
      <c r="G66" s="134"/>
      <c r="H66" s="134"/>
      <c r="I66" s="135"/>
    </row>
    <row r="67" spans="1:9" x14ac:dyDescent="0.25">
      <c r="A67" s="172">
        <v>3</v>
      </c>
      <c r="B67" s="187"/>
      <c r="C67" s="188"/>
      <c r="D67" s="51" t="s">
        <v>9</v>
      </c>
      <c r="E67" s="136">
        <f>E68</f>
        <v>0</v>
      </c>
      <c r="F67" s="136">
        <f t="shared" ref="F67:I67" si="20">F68</f>
        <v>3318</v>
      </c>
      <c r="G67" s="136">
        <f t="shared" si="20"/>
        <v>3000</v>
      </c>
      <c r="H67" s="136">
        <f t="shared" si="20"/>
        <v>3000</v>
      </c>
      <c r="I67" s="136">
        <f t="shared" si="20"/>
        <v>3000</v>
      </c>
    </row>
    <row r="68" spans="1:9" x14ac:dyDescent="0.25">
      <c r="A68" s="166">
        <v>32</v>
      </c>
      <c r="B68" s="189"/>
      <c r="C68" s="190"/>
      <c r="D68" s="51" t="s">
        <v>19</v>
      </c>
      <c r="E68" s="82">
        <v>0</v>
      </c>
      <c r="F68" s="74">
        <v>3318</v>
      </c>
      <c r="G68" s="74">
        <v>3000</v>
      </c>
      <c r="H68" s="74">
        <v>3000</v>
      </c>
      <c r="I68" s="85">
        <v>3000</v>
      </c>
    </row>
    <row r="69" spans="1:9" x14ac:dyDescent="0.25">
      <c r="A69" s="169"/>
      <c r="B69" s="170"/>
      <c r="C69" s="171"/>
      <c r="D69" s="51"/>
      <c r="E69" s="82"/>
      <c r="F69" s="74"/>
      <c r="G69" s="74"/>
      <c r="H69" s="74"/>
      <c r="I69" s="85"/>
    </row>
    <row r="70" spans="1:9" x14ac:dyDescent="0.25">
      <c r="A70" s="175" t="s">
        <v>23</v>
      </c>
      <c r="B70" s="176"/>
      <c r="C70" s="177"/>
      <c r="D70" s="50" t="s">
        <v>112</v>
      </c>
      <c r="E70" s="140">
        <f>E72</f>
        <v>146</v>
      </c>
      <c r="F70" s="140">
        <f t="shared" ref="F70:I70" si="21">F72</f>
        <v>159</v>
      </c>
      <c r="G70" s="140">
        <f t="shared" si="21"/>
        <v>240</v>
      </c>
      <c r="H70" s="140">
        <f t="shared" si="21"/>
        <v>240</v>
      </c>
      <c r="I70" s="140">
        <f t="shared" si="21"/>
        <v>240</v>
      </c>
    </row>
    <row r="71" spans="1:9" ht="25.5" x14ac:dyDescent="0.25">
      <c r="A71" s="178">
        <v>43</v>
      </c>
      <c r="B71" s="179"/>
      <c r="C71" s="180"/>
      <c r="D71" s="127" t="s">
        <v>104</v>
      </c>
      <c r="E71" s="133"/>
      <c r="F71" s="134"/>
      <c r="G71" s="134"/>
      <c r="H71" s="134"/>
      <c r="I71" s="135"/>
    </row>
    <row r="72" spans="1:9" x14ac:dyDescent="0.25">
      <c r="A72" s="172">
        <v>3</v>
      </c>
      <c r="B72" s="187"/>
      <c r="C72" s="188"/>
      <c r="D72" s="51" t="s">
        <v>9</v>
      </c>
      <c r="E72" s="136">
        <f>E73</f>
        <v>146</v>
      </c>
      <c r="F72" s="136">
        <f t="shared" ref="F72:I72" si="22">F73</f>
        <v>159</v>
      </c>
      <c r="G72" s="136">
        <f t="shared" si="22"/>
        <v>240</v>
      </c>
      <c r="H72" s="136">
        <f t="shared" si="22"/>
        <v>240</v>
      </c>
      <c r="I72" s="136">
        <f t="shared" si="22"/>
        <v>240</v>
      </c>
    </row>
    <row r="73" spans="1:9" x14ac:dyDescent="0.25">
      <c r="A73" s="166">
        <v>32</v>
      </c>
      <c r="B73" s="189"/>
      <c r="C73" s="190"/>
      <c r="D73" s="51" t="s">
        <v>19</v>
      </c>
      <c r="E73" s="82">
        <v>146</v>
      </c>
      <c r="F73" s="74">
        <v>159</v>
      </c>
      <c r="G73" s="74">
        <v>240</v>
      </c>
      <c r="H73" s="74">
        <v>240</v>
      </c>
      <c r="I73" s="85">
        <v>240</v>
      </c>
    </row>
    <row r="74" spans="1:9" x14ac:dyDescent="0.25">
      <c r="A74" s="169"/>
      <c r="B74" s="163"/>
      <c r="C74" s="164"/>
      <c r="D74" s="51"/>
      <c r="E74" s="82"/>
      <c r="F74" s="74"/>
      <c r="G74" s="74"/>
      <c r="H74" s="74"/>
      <c r="I74" s="85"/>
    </row>
    <row r="75" spans="1:9" x14ac:dyDescent="0.25">
      <c r="A75" s="175" t="s">
        <v>23</v>
      </c>
      <c r="B75" s="176"/>
      <c r="C75" s="177"/>
      <c r="D75" s="50" t="s">
        <v>113</v>
      </c>
      <c r="E75" s="140">
        <f>E77</f>
        <v>401.49</v>
      </c>
      <c r="F75" s="140">
        <f t="shared" ref="F75:I75" si="23">F77</f>
        <v>199</v>
      </c>
      <c r="G75" s="140">
        <f t="shared" si="23"/>
        <v>360</v>
      </c>
      <c r="H75" s="140">
        <f t="shared" si="23"/>
        <v>360</v>
      </c>
      <c r="I75" s="140">
        <f t="shared" si="23"/>
        <v>360</v>
      </c>
    </row>
    <row r="76" spans="1:9" ht="25.5" x14ac:dyDescent="0.25">
      <c r="A76" s="178">
        <v>43</v>
      </c>
      <c r="B76" s="179"/>
      <c r="C76" s="180"/>
      <c r="D76" s="127" t="s">
        <v>104</v>
      </c>
      <c r="E76" s="133"/>
      <c r="F76" s="134"/>
      <c r="G76" s="134"/>
      <c r="H76" s="134"/>
      <c r="I76" s="135"/>
    </row>
    <row r="77" spans="1:9" x14ac:dyDescent="0.25">
      <c r="A77" s="172">
        <v>3</v>
      </c>
      <c r="B77" s="187"/>
      <c r="C77" s="188"/>
      <c r="D77" s="51" t="s">
        <v>9</v>
      </c>
      <c r="E77" s="136">
        <f>E78</f>
        <v>401.49</v>
      </c>
      <c r="F77" s="136">
        <f t="shared" ref="F77:I77" si="24">F78</f>
        <v>199</v>
      </c>
      <c r="G77" s="136">
        <f t="shared" si="24"/>
        <v>360</v>
      </c>
      <c r="H77" s="136">
        <f t="shared" si="24"/>
        <v>360</v>
      </c>
      <c r="I77" s="136">
        <f t="shared" si="24"/>
        <v>360</v>
      </c>
    </row>
    <row r="78" spans="1:9" x14ac:dyDescent="0.25">
      <c r="A78" s="166">
        <v>32</v>
      </c>
      <c r="B78" s="189"/>
      <c r="C78" s="190"/>
      <c r="D78" s="51" t="s">
        <v>19</v>
      </c>
      <c r="E78" s="82">
        <v>401.49</v>
      </c>
      <c r="F78" s="74">
        <v>199</v>
      </c>
      <c r="G78" s="74">
        <v>360</v>
      </c>
      <c r="H78" s="74">
        <v>360</v>
      </c>
      <c r="I78" s="85">
        <v>360</v>
      </c>
    </row>
    <row r="79" spans="1:9" x14ac:dyDescent="0.25">
      <c r="A79" s="129"/>
      <c r="B79" s="131"/>
      <c r="C79" s="132"/>
      <c r="D79" s="51"/>
      <c r="E79" s="82"/>
      <c r="F79" s="74"/>
      <c r="G79" s="74"/>
      <c r="H79" s="74"/>
      <c r="I79" s="85"/>
    </row>
    <row r="80" spans="1:9" x14ac:dyDescent="0.25">
      <c r="A80" s="175" t="s">
        <v>23</v>
      </c>
      <c r="B80" s="176"/>
      <c r="C80" s="177"/>
      <c r="D80" s="50" t="s">
        <v>121</v>
      </c>
      <c r="E80" s="140"/>
      <c r="F80" s="140"/>
      <c r="G80" s="140">
        <f t="shared" ref="G80:I80" si="25">G82</f>
        <v>150</v>
      </c>
      <c r="H80" s="140">
        <f t="shared" si="25"/>
        <v>150</v>
      </c>
      <c r="I80" s="140">
        <f t="shared" si="25"/>
        <v>150</v>
      </c>
    </row>
    <row r="81" spans="1:9" x14ac:dyDescent="0.25">
      <c r="A81" s="178">
        <v>52</v>
      </c>
      <c r="B81" s="179"/>
      <c r="C81" s="180"/>
      <c r="D81" s="127" t="s">
        <v>103</v>
      </c>
      <c r="E81" s="133"/>
      <c r="F81" s="134"/>
      <c r="G81" s="134"/>
      <c r="H81" s="134"/>
      <c r="I81" s="135"/>
    </row>
    <row r="82" spans="1:9" x14ac:dyDescent="0.25">
      <c r="A82" s="172">
        <v>3</v>
      </c>
      <c r="B82" s="187"/>
      <c r="C82" s="188"/>
      <c r="D82" s="51" t="s">
        <v>9</v>
      </c>
      <c r="E82" s="136"/>
      <c r="F82" s="136"/>
      <c r="G82" s="136">
        <f t="shared" ref="G82" si="26">G83</f>
        <v>150</v>
      </c>
      <c r="H82" s="136">
        <f t="shared" ref="H82" si="27">H83</f>
        <v>150</v>
      </c>
      <c r="I82" s="136">
        <f t="shared" ref="I82" si="28">I83</f>
        <v>150</v>
      </c>
    </row>
    <row r="83" spans="1:9" x14ac:dyDescent="0.25">
      <c r="A83" s="166">
        <v>32</v>
      </c>
      <c r="B83" s="189"/>
      <c r="C83" s="190"/>
      <c r="D83" s="51" t="s">
        <v>19</v>
      </c>
      <c r="E83" s="82"/>
      <c r="F83" s="74"/>
      <c r="G83" s="74">
        <v>150</v>
      </c>
      <c r="H83" s="74">
        <v>150</v>
      </c>
      <c r="I83" s="85">
        <v>150</v>
      </c>
    </row>
    <row r="84" spans="1:9" x14ac:dyDescent="0.25">
      <c r="A84" s="166"/>
      <c r="B84" s="167"/>
      <c r="C84" s="168"/>
      <c r="D84" s="51"/>
      <c r="E84" s="82"/>
      <c r="F84" s="74"/>
      <c r="G84" s="74"/>
      <c r="H84" s="74"/>
      <c r="I84" s="85"/>
    </row>
    <row r="85" spans="1:9" x14ac:dyDescent="0.25">
      <c r="A85" s="169"/>
      <c r="B85" s="163"/>
      <c r="C85" s="164"/>
      <c r="D85" s="51"/>
      <c r="E85" s="82"/>
      <c r="F85" s="74"/>
      <c r="G85" s="74"/>
      <c r="H85" s="74"/>
      <c r="I85" s="85"/>
    </row>
    <row r="86" spans="1:9" x14ac:dyDescent="0.25">
      <c r="A86" s="175" t="s">
        <v>23</v>
      </c>
      <c r="B86" s="176"/>
      <c r="C86" s="177"/>
      <c r="D86" s="50" t="s">
        <v>114</v>
      </c>
      <c r="E86" s="140">
        <f>E88</f>
        <v>0</v>
      </c>
      <c r="F86" s="140">
        <f t="shared" ref="F86:I86" si="29">F88</f>
        <v>7300</v>
      </c>
      <c r="G86" s="140">
        <f t="shared" si="29"/>
        <v>8000</v>
      </c>
      <c r="H86" s="140">
        <f t="shared" si="29"/>
        <v>0</v>
      </c>
      <c r="I86" s="140">
        <f t="shared" si="29"/>
        <v>0</v>
      </c>
    </row>
    <row r="87" spans="1:9" x14ac:dyDescent="0.25">
      <c r="A87" s="178">
        <v>52</v>
      </c>
      <c r="B87" s="179"/>
      <c r="C87" s="180"/>
      <c r="D87" s="127" t="s">
        <v>103</v>
      </c>
      <c r="E87" s="133"/>
      <c r="F87" s="134"/>
      <c r="G87" s="134"/>
      <c r="H87" s="134"/>
      <c r="I87" s="135"/>
    </row>
    <row r="88" spans="1:9" ht="25.5" x14ac:dyDescent="0.25">
      <c r="A88" s="172">
        <v>4</v>
      </c>
      <c r="B88" s="187"/>
      <c r="C88" s="188"/>
      <c r="D88" s="51" t="s">
        <v>11</v>
      </c>
      <c r="E88" s="136">
        <f>E89</f>
        <v>0</v>
      </c>
      <c r="F88" s="136">
        <f t="shared" ref="F88:I88" si="30">F89</f>
        <v>7300</v>
      </c>
      <c r="G88" s="136">
        <f t="shared" si="30"/>
        <v>8000</v>
      </c>
      <c r="H88" s="136">
        <f t="shared" si="30"/>
        <v>0</v>
      </c>
      <c r="I88" s="136">
        <f t="shared" si="30"/>
        <v>0</v>
      </c>
    </row>
    <row r="89" spans="1:9" ht="25.5" x14ac:dyDescent="0.25">
      <c r="A89" s="166">
        <v>42</v>
      </c>
      <c r="B89" s="189"/>
      <c r="C89" s="190"/>
      <c r="D89" s="51" t="s">
        <v>29</v>
      </c>
      <c r="E89" s="82">
        <v>0</v>
      </c>
      <c r="F89" s="74">
        <v>7300</v>
      </c>
      <c r="G89" s="74">
        <v>8000</v>
      </c>
      <c r="H89" s="74">
        <v>0</v>
      </c>
      <c r="I89" s="85">
        <v>0</v>
      </c>
    </row>
    <row r="90" spans="1:9" x14ac:dyDescent="0.25">
      <c r="A90" s="169"/>
      <c r="B90" s="163"/>
      <c r="C90" s="164"/>
      <c r="D90" s="51"/>
      <c r="E90" s="82"/>
      <c r="F90" s="74"/>
      <c r="G90" s="74"/>
      <c r="H90" s="74"/>
      <c r="I90" s="85"/>
    </row>
    <row r="91" spans="1:9" x14ac:dyDescent="0.25">
      <c r="A91" s="175" t="s">
        <v>23</v>
      </c>
      <c r="B91" s="176"/>
      <c r="C91" s="177"/>
      <c r="D91" s="50" t="s">
        <v>115</v>
      </c>
      <c r="E91" s="140">
        <f>E93</f>
        <v>0</v>
      </c>
      <c r="F91" s="140">
        <f t="shared" ref="F91:I91" si="31">F93</f>
        <v>29199</v>
      </c>
      <c r="G91" s="140">
        <f t="shared" si="31"/>
        <v>30000</v>
      </c>
      <c r="H91" s="140">
        <f t="shared" si="31"/>
        <v>0</v>
      </c>
      <c r="I91" s="140">
        <f t="shared" si="31"/>
        <v>0</v>
      </c>
    </row>
    <row r="92" spans="1:9" x14ac:dyDescent="0.25">
      <c r="A92" s="178">
        <v>52</v>
      </c>
      <c r="B92" s="179"/>
      <c r="C92" s="180"/>
      <c r="D92" s="127" t="s">
        <v>103</v>
      </c>
      <c r="E92" s="133"/>
      <c r="F92" s="134"/>
      <c r="G92" s="134"/>
      <c r="H92" s="134"/>
      <c r="I92" s="135"/>
    </row>
    <row r="93" spans="1:9" ht="25.5" x14ac:dyDescent="0.25">
      <c r="A93" s="172">
        <v>4</v>
      </c>
      <c r="B93" s="187"/>
      <c r="C93" s="188"/>
      <c r="D93" s="51" t="s">
        <v>11</v>
      </c>
      <c r="E93" s="136">
        <f>E94</f>
        <v>0</v>
      </c>
      <c r="F93" s="136">
        <f t="shared" ref="F93:I93" si="32">F94</f>
        <v>29199</v>
      </c>
      <c r="G93" s="136">
        <f t="shared" si="32"/>
        <v>30000</v>
      </c>
      <c r="H93" s="136">
        <f t="shared" si="32"/>
        <v>0</v>
      </c>
      <c r="I93" s="136">
        <f t="shared" si="32"/>
        <v>0</v>
      </c>
    </row>
    <row r="94" spans="1:9" ht="25.5" x14ac:dyDescent="0.25">
      <c r="A94" s="166">
        <v>42</v>
      </c>
      <c r="B94" s="189"/>
      <c r="C94" s="190"/>
      <c r="D94" s="51" t="s">
        <v>29</v>
      </c>
      <c r="E94" s="82">
        <v>0</v>
      </c>
      <c r="F94" s="74">
        <v>29199</v>
      </c>
      <c r="G94" s="74">
        <v>30000</v>
      </c>
      <c r="H94" s="74">
        <v>0</v>
      </c>
      <c r="I94" s="85">
        <v>0</v>
      </c>
    </row>
    <row r="95" spans="1:9" x14ac:dyDescent="0.25">
      <c r="A95" s="169"/>
      <c r="B95" s="170"/>
      <c r="C95" s="171"/>
      <c r="D95" s="51"/>
      <c r="E95" s="82"/>
      <c r="F95" s="74"/>
      <c r="G95" s="74"/>
      <c r="H95" s="74"/>
      <c r="I95" s="85"/>
    </row>
    <row r="96" spans="1:9" x14ac:dyDescent="0.25">
      <c r="A96" s="169"/>
      <c r="B96" s="170"/>
      <c r="C96" s="171"/>
      <c r="D96" s="51"/>
      <c r="E96" s="82"/>
      <c r="F96" s="74"/>
      <c r="G96" s="74"/>
      <c r="H96" s="74"/>
      <c r="I96" s="85"/>
    </row>
    <row r="97" spans="1:9" ht="25.5" x14ac:dyDescent="0.25">
      <c r="A97" s="175" t="s">
        <v>23</v>
      </c>
      <c r="B97" s="176"/>
      <c r="C97" s="177"/>
      <c r="D97" s="50" t="s">
        <v>116</v>
      </c>
      <c r="E97" s="140"/>
      <c r="F97" s="140">
        <f t="shared" ref="F97:I97" si="33">F99</f>
        <v>5973</v>
      </c>
      <c r="G97" s="140">
        <f t="shared" si="33"/>
        <v>6500</v>
      </c>
      <c r="H97" s="140">
        <f t="shared" si="33"/>
        <v>0</v>
      </c>
      <c r="I97" s="140">
        <f t="shared" si="33"/>
        <v>0</v>
      </c>
    </row>
    <row r="98" spans="1:9" x14ac:dyDescent="0.25">
      <c r="A98" s="178">
        <v>11</v>
      </c>
      <c r="B98" s="179"/>
      <c r="C98" s="180"/>
      <c r="D98" s="127" t="s">
        <v>101</v>
      </c>
      <c r="E98" s="133"/>
      <c r="F98" s="134"/>
      <c r="G98" s="134"/>
      <c r="H98" s="134"/>
      <c r="I98" s="135"/>
    </row>
    <row r="99" spans="1:9" ht="25.5" x14ac:dyDescent="0.25">
      <c r="A99" s="172">
        <v>4</v>
      </c>
      <c r="B99" s="187"/>
      <c r="C99" s="188"/>
      <c r="D99" s="51" t="s">
        <v>11</v>
      </c>
      <c r="E99" s="136"/>
      <c r="F99" s="136">
        <f t="shared" ref="F99:H99" si="34">F100</f>
        <v>5973</v>
      </c>
      <c r="G99" s="136">
        <f t="shared" si="34"/>
        <v>6500</v>
      </c>
      <c r="H99" s="136">
        <f t="shared" si="34"/>
        <v>0</v>
      </c>
      <c r="I99" s="136">
        <f>I100</f>
        <v>0</v>
      </c>
    </row>
    <row r="100" spans="1:9" ht="25.5" x14ac:dyDescent="0.25">
      <c r="A100" s="166">
        <v>42</v>
      </c>
      <c r="B100" s="189"/>
      <c r="C100" s="190"/>
      <c r="D100" s="51" t="s">
        <v>29</v>
      </c>
      <c r="E100" s="82"/>
      <c r="F100" s="74">
        <v>5973</v>
      </c>
      <c r="G100" s="74">
        <v>6500</v>
      </c>
      <c r="H100" s="74">
        <v>0</v>
      </c>
      <c r="I100" s="85">
        <v>0</v>
      </c>
    </row>
    <row r="101" spans="1:9" x14ac:dyDescent="0.25">
      <c r="A101" s="169"/>
      <c r="B101" s="170"/>
      <c r="C101" s="171"/>
      <c r="D101" s="51"/>
      <c r="E101" s="82"/>
      <c r="F101" s="74"/>
      <c r="G101" s="74"/>
      <c r="H101" s="74"/>
      <c r="I101" s="85"/>
    </row>
    <row r="102" spans="1:9" ht="38.25" x14ac:dyDescent="0.25">
      <c r="A102" s="175" t="s">
        <v>23</v>
      </c>
      <c r="B102" s="176"/>
      <c r="C102" s="177"/>
      <c r="D102" s="50" t="s">
        <v>117</v>
      </c>
      <c r="E102" s="140"/>
      <c r="F102" s="140">
        <f t="shared" ref="F102:I102" si="35">F104</f>
        <v>7300</v>
      </c>
      <c r="G102" s="140">
        <f t="shared" si="35"/>
        <v>7500</v>
      </c>
      <c r="H102" s="140">
        <f t="shared" si="35"/>
        <v>0</v>
      </c>
      <c r="I102" s="140">
        <f t="shared" si="35"/>
        <v>0</v>
      </c>
    </row>
    <row r="103" spans="1:9" x14ac:dyDescent="0.25">
      <c r="A103" s="178">
        <v>11</v>
      </c>
      <c r="B103" s="179"/>
      <c r="C103" s="180"/>
      <c r="D103" s="127" t="s">
        <v>101</v>
      </c>
      <c r="E103" s="133"/>
      <c r="F103" s="134"/>
      <c r="G103" s="134"/>
      <c r="H103" s="134"/>
      <c r="I103" s="135"/>
    </row>
    <row r="104" spans="1:9" ht="25.5" x14ac:dyDescent="0.25">
      <c r="A104" s="172">
        <v>4</v>
      </c>
      <c r="B104" s="187"/>
      <c r="C104" s="188"/>
      <c r="D104" s="51" t="s">
        <v>11</v>
      </c>
      <c r="E104" s="136"/>
      <c r="F104" s="136">
        <f>F106+F105</f>
        <v>7300</v>
      </c>
      <c r="G104" s="136">
        <f t="shared" ref="G104:I104" si="36">G106</f>
        <v>7500</v>
      </c>
      <c r="H104" s="136">
        <f t="shared" si="36"/>
        <v>0</v>
      </c>
      <c r="I104" s="136">
        <f t="shared" si="36"/>
        <v>0</v>
      </c>
    </row>
    <row r="105" spans="1:9" ht="25.5" x14ac:dyDescent="0.25">
      <c r="A105" s="166">
        <v>42</v>
      </c>
      <c r="B105" s="189"/>
      <c r="C105" s="190"/>
      <c r="D105" s="141" t="s">
        <v>29</v>
      </c>
      <c r="E105" s="136"/>
      <c r="F105" s="136">
        <v>7300</v>
      </c>
      <c r="G105" s="136"/>
      <c r="H105" s="136"/>
      <c r="I105" s="136"/>
    </row>
    <row r="106" spans="1:9" ht="25.5" x14ac:dyDescent="0.25">
      <c r="A106" s="166">
        <v>45</v>
      </c>
      <c r="B106" s="189"/>
      <c r="C106" s="190"/>
      <c r="D106" s="105" t="s">
        <v>119</v>
      </c>
      <c r="E106" s="82"/>
      <c r="F106" s="74"/>
      <c r="G106" s="74">
        <v>7500</v>
      </c>
      <c r="H106" s="74">
        <v>0</v>
      </c>
      <c r="I106" s="85">
        <v>0</v>
      </c>
    </row>
    <row r="107" spans="1:9" x14ac:dyDescent="0.25">
      <c r="A107" s="169"/>
      <c r="B107" s="170"/>
      <c r="C107" s="171"/>
      <c r="D107" s="51"/>
      <c r="E107" s="82"/>
      <c r="F107" s="74"/>
      <c r="G107" s="74"/>
      <c r="H107" s="74"/>
      <c r="I107" s="85"/>
    </row>
    <row r="108" spans="1:9" x14ac:dyDescent="0.25">
      <c r="A108" s="175" t="s">
        <v>23</v>
      </c>
      <c r="B108" s="176"/>
      <c r="C108" s="177"/>
      <c r="D108" s="142" t="s">
        <v>105</v>
      </c>
      <c r="E108" s="140">
        <f>E110</f>
        <v>199.08</v>
      </c>
      <c r="F108" s="140">
        <f t="shared" ref="F108" si="37">F110</f>
        <v>265</v>
      </c>
      <c r="G108" s="140"/>
      <c r="H108" s="140"/>
      <c r="I108" s="140"/>
    </row>
    <row r="109" spans="1:9" x14ac:dyDescent="0.25">
      <c r="A109" s="178">
        <v>52</v>
      </c>
      <c r="B109" s="179"/>
      <c r="C109" s="180"/>
      <c r="D109" s="127" t="s">
        <v>103</v>
      </c>
      <c r="E109" s="133"/>
      <c r="F109" s="134"/>
      <c r="G109" s="74"/>
      <c r="H109" s="74"/>
      <c r="I109" s="85"/>
    </row>
    <row r="110" spans="1:9" x14ac:dyDescent="0.25">
      <c r="A110" s="169">
        <v>3</v>
      </c>
      <c r="B110" s="170"/>
      <c r="C110" s="171"/>
      <c r="D110" s="141" t="s">
        <v>9</v>
      </c>
      <c r="E110" s="136">
        <f>E111</f>
        <v>199.08</v>
      </c>
      <c r="F110" s="136">
        <f t="shared" ref="F110" si="38">F111</f>
        <v>265</v>
      </c>
      <c r="G110" s="136"/>
      <c r="H110" s="136"/>
      <c r="I110" s="136"/>
    </row>
    <row r="111" spans="1:9" x14ac:dyDescent="0.25">
      <c r="A111" s="166">
        <v>32</v>
      </c>
      <c r="B111" s="167"/>
      <c r="C111" s="168"/>
      <c r="D111" s="141" t="s">
        <v>10</v>
      </c>
      <c r="E111" s="82">
        <v>199.08</v>
      </c>
      <c r="F111" s="74">
        <v>265</v>
      </c>
      <c r="G111" s="74"/>
      <c r="H111" s="74"/>
      <c r="I111" s="85"/>
    </row>
    <row r="112" spans="1:9" x14ac:dyDescent="0.25">
      <c r="A112" s="166"/>
      <c r="B112" s="167"/>
      <c r="C112" s="168"/>
      <c r="D112" s="141"/>
      <c r="E112" s="82"/>
      <c r="F112" s="74"/>
      <c r="G112" s="74"/>
      <c r="H112" s="74"/>
      <c r="I112" s="85"/>
    </row>
    <row r="113" spans="1:9" x14ac:dyDescent="0.25">
      <c r="A113" s="166"/>
      <c r="B113" s="167"/>
      <c r="C113" s="168"/>
      <c r="D113" s="141"/>
      <c r="E113" s="82"/>
      <c r="F113" s="74"/>
      <c r="G113" s="74"/>
      <c r="H113" s="74"/>
      <c r="I113" s="85"/>
    </row>
    <row r="114" spans="1:9" x14ac:dyDescent="0.25">
      <c r="A114" s="175" t="s">
        <v>23</v>
      </c>
      <c r="B114" s="176"/>
      <c r="C114" s="177"/>
      <c r="D114" s="142" t="s">
        <v>124</v>
      </c>
      <c r="E114" s="140">
        <f>E116</f>
        <v>3745.97</v>
      </c>
      <c r="F114" s="74"/>
      <c r="G114" s="74"/>
      <c r="H114" s="74"/>
      <c r="I114" s="85"/>
    </row>
    <row r="115" spans="1:9" x14ac:dyDescent="0.25">
      <c r="A115" s="178">
        <v>11</v>
      </c>
      <c r="B115" s="179"/>
      <c r="C115" s="180"/>
      <c r="D115" s="127" t="s">
        <v>101</v>
      </c>
      <c r="E115" s="133"/>
      <c r="F115" s="74"/>
      <c r="G115" s="74"/>
      <c r="H115" s="74"/>
      <c r="I115" s="85"/>
    </row>
    <row r="116" spans="1:9" x14ac:dyDescent="0.25">
      <c r="A116" s="172">
        <v>3</v>
      </c>
      <c r="B116" s="187"/>
      <c r="C116" s="188"/>
      <c r="D116" s="141" t="s">
        <v>9</v>
      </c>
      <c r="E116" s="136">
        <f>E117+E118</f>
        <v>3745.97</v>
      </c>
      <c r="F116" s="74"/>
      <c r="G116" s="74"/>
      <c r="H116" s="74"/>
      <c r="I116" s="85"/>
    </row>
    <row r="117" spans="1:9" x14ac:dyDescent="0.25">
      <c r="A117" s="166">
        <v>31</v>
      </c>
      <c r="B117" s="167"/>
      <c r="C117" s="168"/>
      <c r="D117" s="141" t="s">
        <v>10</v>
      </c>
      <c r="E117" s="82">
        <v>3347.93</v>
      </c>
      <c r="F117" s="74"/>
      <c r="G117" s="74"/>
      <c r="H117" s="74"/>
      <c r="I117" s="85"/>
    </row>
    <row r="118" spans="1:9" x14ac:dyDescent="0.25">
      <c r="A118" s="166">
        <v>32</v>
      </c>
      <c r="B118" s="189"/>
      <c r="C118" s="190"/>
      <c r="D118" s="141" t="s">
        <v>19</v>
      </c>
      <c r="E118" s="82">
        <v>398.04</v>
      </c>
      <c r="F118" s="74"/>
      <c r="G118" s="74"/>
      <c r="H118" s="74"/>
      <c r="I118" s="85"/>
    </row>
    <row r="119" spans="1:9" x14ac:dyDescent="0.25">
      <c r="A119" s="166"/>
      <c r="B119" s="167"/>
      <c r="C119" s="168"/>
      <c r="D119" s="141"/>
      <c r="E119" s="82"/>
      <c r="F119" s="74"/>
      <c r="G119" s="74"/>
      <c r="H119" s="74"/>
      <c r="I119" s="85"/>
    </row>
    <row r="120" spans="1:9" x14ac:dyDescent="0.25">
      <c r="A120" s="166"/>
      <c r="B120" s="167"/>
      <c r="C120" s="168"/>
      <c r="D120" s="141"/>
      <c r="E120" s="82"/>
      <c r="F120" s="74"/>
      <c r="G120" s="74"/>
      <c r="H120" s="74"/>
      <c r="I120" s="85"/>
    </row>
    <row r="121" spans="1:9" x14ac:dyDescent="0.25">
      <c r="A121" s="175" t="s">
        <v>23</v>
      </c>
      <c r="B121" s="176"/>
      <c r="C121" s="177"/>
      <c r="D121" s="142" t="s">
        <v>125</v>
      </c>
      <c r="E121" s="140">
        <f>E123</f>
        <v>4867.74</v>
      </c>
      <c r="F121" s="74"/>
      <c r="G121" s="74"/>
      <c r="H121" s="74"/>
      <c r="I121" s="85"/>
    </row>
    <row r="122" spans="1:9" x14ac:dyDescent="0.25">
      <c r="A122" s="178">
        <v>52</v>
      </c>
      <c r="B122" s="179"/>
      <c r="C122" s="180"/>
      <c r="D122" s="127" t="s">
        <v>103</v>
      </c>
      <c r="E122" s="133"/>
      <c r="F122" s="74"/>
      <c r="G122" s="74"/>
      <c r="H122" s="74"/>
      <c r="I122" s="85"/>
    </row>
    <row r="123" spans="1:9" x14ac:dyDescent="0.25">
      <c r="A123" s="172">
        <v>3</v>
      </c>
      <c r="B123" s="187"/>
      <c r="C123" s="188"/>
      <c r="D123" s="141" t="s">
        <v>9</v>
      </c>
      <c r="E123" s="136">
        <f>E124+E125+E126</f>
        <v>4867.74</v>
      </c>
      <c r="F123" s="74"/>
      <c r="G123" s="74"/>
      <c r="H123" s="74"/>
      <c r="I123" s="85"/>
    </row>
    <row r="124" spans="1:9" x14ac:dyDescent="0.25">
      <c r="A124" s="166">
        <v>31</v>
      </c>
      <c r="B124" s="167"/>
      <c r="C124" s="168"/>
      <c r="D124" s="141" t="s">
        <v>10</v>
      </c>
      <c r="E124" s="82">
        <v>2682.99</v>
      </c>
      <c r="F124" s="74"/>
      <c r="G124" s="74"/>
      <c r="H124" s="74"/>
      <c r="I124" s="85"/>
    </row>
    <row r="125" spans="1:9" x14ac:dyDescent="0.25">
      <c r="A125" s="166">
        <v>32</v>
      </c>
      <c r="B125" s="189"/>
      <c r="C125" s="190"/>
      <c r="D125" s="141" t="s">
        <v>19</v>
      </c>
      <c r="E125" s="82">
        <v>1285.69</v>
      </c>
      <c r="F125" s="74"/>
      <c r="G125" s="74"/>
      <c r="H125" s="74"/>
      <c r="I125" s="85"/>
    </row>
    <row r="126" spans="1:9" x14ac:dyDescent="0.25">
      <c r="A126" s="166">
        <v>34</v>
      </c>
      <c r="B126" s="167"/>
      <c r="C126" s="168"/>
      <c r="D126" s="141" t="s">
        <v>118</v>
      </c>
      <c r="E126" s="82">
        <v>899.06</v>
      </c>
      <c r="F126" s="74"/>
      <c r="G126" s="74"/>
      <c r="H126" s="74"/>
      <c r="I126" s="85"/>
    </row>
    <row r="127" spans="1:9" x14ac:dyDescent="0.25">
      <c r="A127" s="166"/>
      <c r="B127" s="167"/>
      <c r="C127" s="168"/>
      <c r="D127" s="141"/>
      <c r="E127" s="82"/>
      <c r="F127" s="74"/>
      <c r="G127" s="74"/>
      <c r="H127" s="74"/>
      <c r="I127" s="85"/>
    </row>
    <row r="128" spans="1:9" x14ac:dyDescent="0.25">
      <c r="A128" s="166"/>
      <c r="B128" s="167"/>
      <c r="C128" s="168"/>
      <c r="D128" s="141"/>
      <c r="E128" s="82"/>
      <c r="F128" s="74"/>
      <c r="G128" s="74"/>
      <c r="H128" s="74"/>
      <c r="I128" s="85"/>
    </row>
    <row r="129" spans="1:9" x14ac:dyDescent="0.25">
      <c r="A129" s="175" t="s">
        <v>23</v>
      </c>
      <c r="B129" s="176"/>
      <c r="C129" s="177"/>
      <c r="D129" s="142" t="s">
        <v>126</v>
      </c>
      <c r="E129" s="140">
        <f>E131</f>
        <v>630.42999999999995</v>
      </c>
      <c r="F129" s="74"/>
      <c r="G129" s="74"/>
      <c r="H129" s="74"/>
      <c r="I129" s="85"/>
    </row>
    <row r="130" spans="1:9" x14ac:dyDescent="0.25">
      <c r="A130" s="178">
        <v>52</v>
      </c>
      <c r="B130" s="179"/>
      <c r="C130" s="180"/>
      <c r="D130" s="127" t="s">
        <v>103</v>
      </c>
      <c r="E130" s="133"/>
      <c r="F130" s="74"/>
      <c r="G130" s="74"/>
      <c r="H130" s="74"/>
      <c r="I130" s="85"/>
    </row>
    <row r="131" spans="1:9" x14ac:dyDescent="0.25">
      <c r="A131" s="169">
        <v>3</v>
      </c>
      <c r="B131" s="170"/>
      <c r="C131" s="171"/>
      <c r="D131" s="141" t="s">
        <v>9</v>
      </c>
      <c r="E131" s="136">
        <f>E132</f>
        <v>630.42999999999995</v>
      </c>
      <c r="F131" s="74"/>
      <c r="G131" s="74"/>
      <c r="H131" s="74"/>
      <c r="I131" s="85"/>
    </row>
    <row r="132" spans="1:9" x14ac:dyDescent="0.25">
      <c r="A132" s="166">
        <v>32</v>
      </c>
      <c r="B132" s="167"/>
      <c r="C132" s="168"/>
      <c r="D132" s="141" t="s">
        <v>10</v>
      </c>
      <c r="E132" s="82">
        <v>630.42999999999995</v>
      </c>
      <c r="F132" s="74"/>
      <c r="G132" s="74"/>
      <c r="H132" s="74"/>
      <c r="I132" s="85"/>
    </row>
    <row r="133" spans="1:9" x14ac:dyDescent="0.25">
      <c r="A133" s="166"/>
      <c r="B133" s="167"/>
      <c r="C133" s="168"/>
      <c r="D133" s="141"/>
      <c r="E133" s="82"/>
      <c r="F133" s="74"/>
      <c r="G133" s="74"/>
      <c r="H133" s="74"/>
      <c r="I133" s="85"/>
    </row>
    <row r="134" spans="1:9" x14ac:dyDescent="0.25">
      <c r="A134" s="166"/>
      <c r="B134" s="167"/>
      <c r="C134" s="168"/>
      <c r="D134" s="141"/>
      <c r="E134" s="82"/>
      <c r="F134" s="74"/>
      <c r="G134" s="74"/>
      <c r="H134" s="74"/>
      <c r="I134" s="85"/>
    </row>
    <row r="135" spans="1:9" ht="15" customHeight="1" x14ac:dyDescent="0.25">
      <c r="A135" s="175" t="s">
        <v>23</v>
      </c>
      <c r="B135" s="176"/>
      <c r="C135" s="177"/>
      <c r="D135" s="142" t="s">
        <v>127</v>
      </c>
      <c r="E135" s="140">
        <f>E137+E141+E144</f>
        <v>4119.9799999999996</v>
      </c>
      <c r="F135" s="74"/>
      <c r="G135" s="74"/>
      <c r="H135" s="74"/>
      <c r="I135" s="85"/>
    </row>
    <row r="136" spans="1:9" ht="15" customHeight="1" x14ac:dyDescent="0.25">
      <c r="A136" s="178">
        <v>11</v>
      </c>
      <c r="B136" s="179"/>
      <c r="C136" s="180"/>
      <c r="D136" s="127" t="s">
        <v>101</v>
      </c>
      <c r="E136" s="133"/>
      <c r="F136" s="74"/>
      <c r="G136" s="74"/>
      <c r="H136" s="74"/>
      <c r="I136" s="85"/>
    </row>
    <row r="137" spans="1:9" ht="25.5" customHeight="1" x14ac:dyDescent="0.25">
      <c r="A137" s="172">
        <v>4</v>
      </c>
      <c r="B137" s="187"/>
      <c r="C137" s="188"/>
      <c r="D137" s="141" t="s">
        <v>11</v>
      </c>
      <c r="E137" s="136">
        <f>E138</f>
        <v>5.04</v>
      </c>
      <c r="F137" s="74"/>
      <c r="G137" s="74"/>
      <c r="H137" s="74"/>
      <c r="I137" s="85"/>
    </row>
    <row r="138" spans="1:9" ht="25.5" customHeight="1" x14ac:dyDescent="0.25">
      <c r="A138" s="166">
        <v>42</v>
      </c>
      <c r="B138" s="189"/>
      <c r="C138" s="190"/>
      <c r="D138" s="141" t="s">
        <v>29</v>
      </c>
      <c r="E138" s="82">
        <v>5.04</v>
      </c>
      <c r="F138" s="74"/>
      <c r="G138" s="74"/>
      <c r="H138" s="74"/>
      <c r="I138" s="85"/>
    </row>
    <row r="139" spans="1:9" ht="15" customHeight="1" x14ac:dyDescent="0.25">
      <c r="A139" s="169"/>
      <c r="B139" s="170"/>
      <c r="C139" s="171"/>
      <c r="D139" s="141"/>
      <c r="E139" s="82"/>
      <c r="F139" s="74"/>
      <c r="G139" s="74"/>
      <c r="H139" s="74"/>
      <c r="I139" s="85"/>
    </row>
    <row r="140" spans="1:9" ht="15" customHeight="1" x14ac:dyDescent="0.25">
      <c r="A140" s="178">
        <v>52</v>
      </c>
      <c r="B140" s="179"/>
      <c r="C140" s="180"/>
      <c r="D140" s="127" t="s">
        <v>103</v>
      </c>
      <c r="E140" s="133"/>
      <c r="F140" s="74"/>
      <c r="G140" s="74"/>
      <c r="H140" s="74"/>
      <c r="I140" s="85"/>
    </row>
    <row r="141" spans="1:9" ht="15" customHeight="1" x14ac:dyDescent="0.25">
      <c r="A141" s="169">
        <v>3</v>
      </c>
      <c r="B141" s="170"/>
      <c r="C141" s="171"/>
      <c r="D141" s="141" t="s">
        <v>9</v>
      </c>
      <c r="E141" s="136">
        <f>E142</f>
        <v>298.36</v>
      </c>
      <c r="F141" s="74"/>
      <c r="G141" s="74"/>
      <c r="H141" s="74"/>
      <c r="I141" s="85"/>
    </row>
    <row r="142" spans="1:9" x14ac:dyDescent="0.25">
      <c r="A142" s="166">
        <v>32</v>
      </c>
      <c r="B142" s="167"/>
      <c r="C142" s="168"/>
      <c r="D142" s="141" t="s">
        <v>10</v>
      </c>
      <c r="E142" s="82">
        <v>298.36</v>
      </c>
      <c r="F142" s="74"/>
      <c r="G142" s="74"/>
      <c r="H142" s="74"/>
      <c r="I142" s="85"/>
    </row>
    <row r="143" spans="1:9" x14ac:dyDescent="0.25">
      <c r="A143" s="169"/>
      <c r="B143" s="170"/>
      <c r="C143" s="171"/>
      <c r="D143" s="141"/>
      <c r="E143" s="82"/>
      <c r="F143" s="74"/>
      <c r="G143" s="74"/>
      <c r="H143" s="74"/>
      <c r="I143" s="85"/>
    </row>
    <row r="144" spans="1:9" ht="25.5" x14ac:dyDescent="0.25">
      <c r="A144" s="172">
        <v>4</v>
      </c>
      <c r="B144" s="187"/>
      <c r="C144" s="188"/>
      <c r="D144" s="141" t="s">
        <v>11</v>
      </c>
      <c r="E144" s="86">
        <f>E145</f>
        <v>3816.58</v>
      </c>
      <c r="F144" s="74"/>
      <c r="G144" s="74"/>
      <c r="H144" s="74"/>
      <c r="I144" s="85"/>
    </row>
    <row r="145" spans="1:9" ht="25.5" x14ac:dyDescent="0.25">
      <c r="A145" s="166">
        <v>42</v>
      </c>
      <c r="B145" s="189"/>
      <c r="C145" s="190"/>
      <c r="D145" s="141" t="s">
        <v>29</v>
      </c>
      <c r="E145" s="82">
        <v>3816.58</v>
      </c>
      <c r="F145" s="74"/>
      <c r="G145" s="74"/>
      <c r="H145" s="74"/>
      <c r="I145" s="85"/>
    </row>
    <row r="146" spans="1:9" x14ac:dyDescent="0.25">
      <c r="A146" s="169"/>
      <c r="B146" s="195"/>
      <c r="C146" s="196"/>
      <c r="D146" s="141"/>
      <c r="E146" s="82"/>
      <c r="F146" s="74"/>
      <c r="G146" s="74"/>
      <c r="H146" s="74"/>
      <c r="I146" s="85"/>
    </row>
    <row r="147" spans="1:9" x14ac:dyDescent="0.25">
      <c r="A147" s="169"/>
      <c r="B147" s="195"/>
      <c r="C147" s="196"/>
      <c r="D147" s="141"/>
      <c r="E147" s="82"/>
      <c r="F147" s="74"/>
      <c r="G147" s="74"/>
      <c r="H147" s="74"/>
      <c r="I147" s="85"/>
    </row>
    <row r="148" spans="1:9" x14ac:dyDescent="0.25">
      <c r="A148" s="169"/>
      <c r="B148" s="195"/>
      <c r="C148" s="196"/>
      <c r="D148" s="141"/>
      <c r="E148" s="82"/>
      <c r="F148" s="74"/>
      <c r="G148" s="74"/>
      <c r="H148" s="74"/>
      <c r="I148" s="85"/>
    </row>
    <row r="149" spans="1:9" x14ac:dyDescent="0.25">
      <c r="A149" s="169"/>
      <c r="B149" s="195"/>
      <c r="C149" s="196"/>
      <c r="D149" s="141"/>
      <c r="E149" s="8"/>
      <c r="F149" s="9"/>
      <c r="G149" s="9"/>
      <c r="H149" s="9"/>
      <c r="I149" s="10"/>
    </row>
  </sheetData>
  <mergeCells count="146">
    <mergeCell ref="A134:C134"/>
    <mergeCell ref="A135:C135"/>
    <mergeCell ref="A142:C142"/>
    <mergeCell ref="A143:C143"/>
    <mergeCell ref="A144:C144"/>
    <mergeCell ref="A136:C136"/>
    <mergeCell ref="A137:C137"/>
    <mergeCell ref="A138:C138"/>
    <mergeCell ref="A139:C139"/>
    <mergeCell ref="A140:C140"/>
    <mergeCell ref="A141:C141"/>
    <mergeCell ref="A105:C105"/>
    <mergeCell ref="A112:C112"/>
    <mergeCell ref="A123:C123"/>
    <mergeCell ref="A124:C124"/>
    <mergeCell ref="A125:C125"/>
    <mergeCell ref="A126:C126"/>
    <mergeCell ref="A127:C127"/>
    <mergeCell ref="A133:C133"/>
    <mergeCell ref="A145:C145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8:C128"/>
    <mergeCell ref="A129:C129"/>
    <mergeCell ref="A130:C130"/>
    <mergeCell ref="A131:C131"/>
    <mergeCell ref="A132:C132"/>
    <mergeCell ref="A64:C64"/>
    <mergeCell ref="A65:C65"/>
    <mergeCell ref="A66:C66"/>
    <mergeCell ref="A67:C67"/>
    <mergeCell ref="A68:C68"/>
    <mergeCell ref="A80:C80"/>
    <mergeCell ref="A81:C81"/>
    <mergeCell ref="A74:C74"/>
    <mergeCell ref="A75:C75"/>
    <mergeCell ref="A76:C76"/>
    <mergeCell ref="A77:C77"/>
    <mergeCell ref="A78:C78"/>
    <mergeCell ref="A69:C69"/>
    <mergeCell ref="A70:C70"/>
    <mergeCell ref="A71:C71"/>
    <mergeCell ref="A72:C72"/>
    <mergeCell ref="A73:C73"/>
    <mergeCell ref="A82:C82"/>
    <mergeCell ref="A84:C84"/>
    <mergeCell ref="A148:C148"/>
    <mergeCell ref="A149:C149"/>
    <mergeCell ref="A110:C110"/>
    <mergeCell ref="A111:C111"/>
    <mergeCell ref="A146:C146"/>
    <mergeCell ref="A147:C147"/>
    <mergeCell ref="A109:C109"/>
    <mergeCell ref="A103:C103"/>
    <mergeCell ref="A104:C104"/>
    <mergeCell ref="A106:C106"/>
    <mergeCell ref="A107:C107"/>
    <mergeCell ref="A108:C108"/>
    <mergeCell ref="A98:C98"/>
    <mergeCell ref="A99:C99"/>
    <mergeCell ref="A100:C100"/>
    <mergeCell ref="A101:C101"/>
    <mergeCell ref="A102:C102"/>
    <mergeCell ref="A94:C94"/>
    <mergeCell ref="A93:C93"/>
    <mergeCell ref="A95:C95"/>
    <mergeCell ref="A96:C96"/>
    <mergeCell ref="A97:C97"/>
    <mergeCell ref="A89:C89"/>
    <mergeCell ref="A90:C90"/>
    <mergeCell ref="A91:C91"/>
    <mergeCell ref="A92:C92"/>
    <mergeCell ref="A83:C83"/>
    <mergeCell ref="A85:C85"/>
    <mergeCell ref="A86:C86"/>
    <mergeCell ref="A87:C87"/>
    <mergeCell ref="A88:C88"/>
    <mergeCell ref="A59:C59"/>
    <mergeCell ref="A60:C60"/>
    <mergeCell ref="A61:C61"/>
    <mergeCell ref="A62:C62"/>
    <mergeCell ref="A63:C63"/>
    <mergeCell ref="A53:C53"/>
    <mergeCell ref="A54:C54"/>
    <mergeCell ref="A55:C55"/>
    <mergeCell ref="A56:C56"/>
    <mergeCell ref="A58:C58"/>
    <mergeCell ref="A57:C57"/>
    <mergeCell ref="A48:C48"/>
    <mergeCell ref="A49:C49"/>
    <mergeCell ref="A50:C50"/>
    <mergeCell ref="A51:C51"/>
    <mergeCell ref="A52:C52"/>
    <mergeCell ref="A37:C37"/>
    <mergeCell ref="A38:C38"/>
    <mergeCell ref="A39:C39"/>
    <mergeCell ref="A40:C40"/>
    <mergeCell ref="A46:C46"/>
    <mergeCell ref="A41:C41"/>
    <mergeCell ref="A42:C42"/>
    <mergeCell ref="A43:C43"/>
    <mergeCell ref="A44:C44"/>
    <mergeCell ref="A45:C45"/>
    <mergeCell ref="A47:C47"/>
    <mergeCell ref="A32:C32"/>
    <mergeCell ref="A33:C33"/>
    <mergeCell ref="A34:C34"/>
    <mergeCell ref="A35:C35"/>
    <mergeCell ref="A36:C36"/>
    <mergeCell ref="A27:C27"/>
    <mergeCell ref="A28:C28"/>
    <mergeCell ref="A29:C29"/>
    <mergeCell ref="A30:C30"/>
    <mergeCell ref="A31:C31"/>
    <mergeCell ref="A6:C6"/>
    <mergeCell ref="A8:C8"/>
    <mergeCell ref="A1:I1"/>
    <mergeCell ref="A3:I3"/>
    <mergeCell ref="A5:C5"/>
    <mergeCell ref="A7:C7"/>
    <mergeCell ref="A9:C9"/>
    <mergeCell ref="A10:C10"/>
    <mergeCell ref="A12:C12"/>
    <mergeCell ref="A11:C11"/>
    <mergeCell ref="A25:C25"/>
    <mergeCell ref="A26:C26"/>
    <mergeCell ref="A13:C13"/>
    <mergeCell ref="A17:C17"/>
    <mergeCell ref="A18:C18"/>
    <mergeCell ref="A19:C19"/>
    <mergeCell ref="A20:C20"/>
    <mergeCell ref="A21:C21"/>
    <mergeCell ref="A22:C22"/>
    <mergeCell ref="A23:C23"/>
    <mergeCell ref="A24:C24"/>
    <mergeCell ref="A14:C14"/>
    <mergeCell ref="A15:C15"/>
    <mergeCell ref="A16:C16"/>
  </mergeCells>
  <pageMargins left="0.7" right="0.7" top="0.75" bottom="0.75" header="0.3" footer="0.3"/>
  <pageSetup paperSize="9" scale="73" fitToHeight="3" orientation="landscape" r:id="rId1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workbookViewId="0">
      <selection sqref="A1:H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ht="42" customHeight="1" x14ac:dyDescent="0.25">
      <c r="A1" s="145" t="str">
        <f>SAŽETAK!A1</f>
        <v>FINANCIJSKI PLAN OSNOVNE ŠKOLE "DAVORIN TRSTENJAK" PODGAJCI POSAVSKI 
ZA 2024. I PROJEKCIJA ZA 2025. I 2026. GODINU</v>
      </c>
      <c r="B1" s="145"/>
      <c r="C1" s="145"/>
      <c r="D1" s="145"/>
      <c r="E1" s="145"/>
      <c r="F1" s="145"/>
      <c r="G1" s="145"/>
      <c r="H1" s="145"/>
    </row>
    <row r="2" spans="1:8" ht="18" customHeight="1" x14ac:dyDescent="0.25">
      <c r="A2" s="4"/>
      <c r="B2" s="4"/>
      <c r="C2" s="4"/>
      <c r="D2" s="4"/>
      <c r="E2" s="4"/>
      <c r="F2" s="4"/>
      <c r="G2" s="4"/>
      <c r="H2" s="4"/>
    </row>
    <row r="3" spans="1:8" ht="15.75" customHeight="1" x14ac:dyDescent="0.25">
      <c r="A3" s="145" t="s">
        <v>16</v>
      </c>
      <c r="B3" s="145"/>
      <c r="C3" s="145"/>
      <c r="D3" s="145"/>
      <c r="E3" s="145"/>
      <c r="F3" s="145"/>
      <c r="G3" s="145"/>
      <c r="H3" s="145"/>
    </row>
    <row r="4" spans="1:8" ht="18" x14ac:dyDescent="0.25">
      <c r="A4" s="4"/>
      <c r="B4" s="4"/>
      <c r="C4" s="4"/>
      <c r="D4" s="4"/>
      <c r="E4" s="4"/>
      <c r="F4" s="4"/>
      <c r="G4" s="5"/>
      <c r="H4" s="5"/>
    </row>
    <row r="5" spans="1:8" ht="18" customHeight="1" x14ac:dyDescent="0.25">
      <c r="A5" s="145" t="s">
        <v>58</v>
      </c>
      <c r="B5" s="145"/>
      <c r="C5" s="145"/>
      <c r="D5" s="145"/>
      <c r="E5" s="145"/>
      <c r="F5" s="145"/>
      <c r="G5" s="145"/>
      <c r="H5" s="145"/>
    </row>
    <row r="6" spans="1:8" ht="18" x14ac:dyDescent="0.25">
      <c r="A6" s="4"/>
      <c r="B6" s="4"/>
      <c r="C6" s="4"/>
      <c r="D6" s="4"/>
      <c r="E6" s="4"/>
      <c r="F6" s="4"/>
      <c r="G6" s="5"/>
      <c r="H6" s="5"/>
    </row>
    <row r="7" spans="1:8" ht="25.5" x14ac:dyDescent="0.25">
      <c r="A7" s="20" t="s">
        <v>5</v>
      </c>
      <c r="B7" s="19" t="s">
        <v>6</v>
      </c>
      <c r="C7" s="19" t="s">
        <v>30</v>
      </c>
      <c r="D7" s="19" t="s">
        <v>33</v>
      </c>
      <c r="E7" s="20" t="s">
        <v>34</v>
      </c>
      <c r="F7" s="20" t="s">
        <v>31</v>
      </c>
      <c r="G7" s="20" t="s">
        <v>26</v>
      </c>
      <c r="H7" s="20" t="s">
        <v>32</v>
      </c>
    </row>
    <row r="8" spans="1:8" x14ac:dyDescent="0.25">
      <c r="A8" s="34"/>
      <c r="B8" s="35"/>
      <c r="C8" s="33" t="s">
        <v>60</v>
      </c>
      <c r="D8" s="35"/>
      <c r="E8" s="34"/>
      <c r="F8" s="34"/>
      <c r="G8" s="34"/>
      <c r="H8" s="34"/>
    </row>
    <row r="9" spans="1:8" ht="25.5" x14ac:dyDescent="0.25">
      <c r="A9" s="11">
        <v>8</v>
      </c>
      <c r="B9" s="11"/>
      <c r="C9" s="11" t="s">
        <v>13</v>
      </c>
      <c r="D9" s="8"/>
      <c r="E9" s="9"/>
      <c r="F9" s="9"/>
      <c r="G9" s="9"/>
      <c r="H9" s="9"/>
    </row>
    <row r="10" spans="1:8" x14ac:dyDescent="0.25">
      <c r="A10" s="11"/>
      <c r="B10" s="15">
        <v>84</v>
      </c>
      <c r="C10" s="15" t="s">
        <v>20</v>
      </c>
      <c r="D10" s="8"/>
      <c r="E10" s="9"/>
      <c r="F10" s="9"/>
      <c r="G10" s="9"/>
      <c r="H10" s="9"/>
    </row>
    <row r="11" spans="1:8" x14ac:dyDescent="0.25">
      <c r="A11" s="11"/>
      <c r="B11" s="15"/>
      <c r="C11" s="36"/>
      <c r="D11" s="8"/>
      <c r="E11" s="9"/>
      <c r="F11" s="9"/>
      <c r="G11" s="9"/>
      <c r="H11" s="9"/>
    </row>
    <row r="12" spans="1:8" x14ac:dyDescent="0.25">
      <c r="A12" s="11"/>
      <c r="B12" s="15"/>
      <c r="C12" s="33" t="s">
        <v>63</v>
      </c>
      <c r="D12" s="8"/>
      <c r="E12" s="9"/>
      <c r="F12" s="9"/>
      <c r="G12" s="9"/>
      <c r="H12" s="9"/>
    </row>
    <row r="13" spans="1:8" ht="25.5" x14ac:dyDescent="0.25">
      <c r="A13" s="14">
        <v>5</v>
      </c>
      <c r="B13" s="14"/>
      <c r="C13" s="24" t="s">
        <v>14</v>
      </c>
      <c r="D13" s="8"/>
      <c r="E13" s="9"/>
      <c r="F13" s="9"/>
      <c r="G13" s="9"/>
      <c r="H13" s="9"/>
    </row>
    <row r="14" spans="1:8" ht="25.5" x14ac:dyDescent="0.25">
      <c r="A14" s="15"/>
      <c r="B14" s="15">
        <v>54</v>
      </c>
      <c r="C14" s="25" t="s">
        <v>21</v>
      </c>
      <c r="D14" s="8"/>
      <c r="E14" s="9"/>
      <c r="F14" s="9"/>
      <c r="G14" s="9"/>
      <c r="H14" s="10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workbookViewId="0">
      <selection sqref="A1:F1"/>
    </sheetView>
  </sheetViews>
  <sheetFormatPr defaultRowHeight="15" x14ac:dyDescent="0.25"/>
  <cols>
    <col min="1" max="6" width="25.28515625" customWidth="1"/>
  </cols>
  <sheetData>
    <row r="1" spans="1:6" ht="42" customHeight="1" x14ac:dyDescent="0.25">
      <c r="A1" s="145" t="str">
        <f>SAŽETAK!A1</f>
        <v>FINANCIJSKI PLAN OSNOVNE ŠKOLE "DAVORIN TRSTENJAK" PODGAJCI POSAVSKI 
ZA 2024. I PROJEKCIJA ZA 2025. I 2026. GODINU</v>
      </c>
      <c r="B1" s="145"/>
      <c r="C1" s="145"/>
      <c r="D1" s="145"/>
      <c r="E1" s="145"/>
      <c r="F1" s="145"/>
    </row>
    <row r="2" spans="1:6" ht="18" customHeight="1" x14ac:dyDescent="0.25">
      <c r="A2" s="4"/>
      <c r="B2" s="4"/>
      <c r="C2" s="4"/>
      <c r="D2" s="4"/>
      <c r="E2" s="4"/>
      <c r="F2" s="4"/>
    </row>
    <row r="3" spans="1:6" ht="15.75" customHeight="1" x14ac:dyDescent="0.25">
      <c r="A3" s="145" t="s">
        <v>16</v>
      </c>
      <c r="B3" s="145"/>
      <c r="C3" s="145"/>
      <c r="D3" s="145"/>
      <c r="E3" s="145"/>
      <c r="F3" s="145"/>
    </row>
    <row r="4" spans="1:6" ht="18" x14ac:dyDescent="0.25">
      <c r="A4" s="4"/>
      <c r="B4" s="4"/>
      <c r="C4" s="4"/>
      <c r="D4" s="4"/>
      <c r="E4" s="5"/>
      <c r="F4" s="5"/>
    </row>
    <row r="5" spans="1:6" ht="18" customHeight="1" x14ac:dyDescent="0.25">
      <c r="A5" s="145" t="s">
        <v>59</v>
      </c>
      <c r="B5" s="145"/>
      <c r="C5" s="145"/>
      <c r="D5" s="145"/>
      <c r="E5" s="145"/>
      <c r="F5" s="145"/>
    </row>
    <row r="6" spans="1:6" ht="18" x14ac:dyDescent="0.25">
      <c r="A6" s="4"/>
      <c r="B6" s="4"/>
      <c r="C6" s="4"/>
      <c r="D6" s="4"/>
      <c r="E6" s="5"/>
      <c r="F6" s="5"/>
    </row>
    <row r="7" spans="1:6" ht="25.5" x14ac:dyDescent="0.25">
      <c r="A7" s="19" t="s">
        <v>51</v>
      </c>
      <c r="B7" s="19" t="s">
        <v>33</v>
      </c>
      <c r="C7" s="20" t="s">
        <v>34</v>
      </c>
      <c r="D7" s="20" t="s">
        <v>31</v>
      </c>
      <c r="E7" s="20" t="s">
        <v>26</v>
      </c>
      <c r="F7" s="20" t="s">
        <v>32</v>
      </c>
    </row>
    <row r="8" spans="1:6" x14ac:dyDescent="0.25">
      <c r="A8" s="11" t="s">
        <v>60</v>
      </c>
      <c r="B8" s="8"/>
      <c r="C8" s="9"/>
      <c r="D8" s="9"/>
      <c r="E8" s="9"/>
      <c r="F8" s="9"/>
    </row>
    <row r="9" spans="1:6" ht="25.5" x14ac:dyDescent="0.25">
      <c r="A9" s="11" t="s">
        <v>61</v>
      </c>
      <c r="B9" s="8"/>
      <c r="C9" s="9"/>
      <c r="D9" s="9"/>
      <c r="E9" s="9"/>
      <c r="F9" s="9"/>
    </row>
    <row r="10" spans="1:6" ht="25.5" x14ac:dyDescent="0.25">
      <c r="A10" s="17" t="s">
        <v>62</v>
      </c>
      <c r="B10" s="8"/>
      <c r="C10" s="9"/>
      <c r="D10" s="9"/>
      <c r="E10" s="9"/>
      <c r="F10" s="9"/>
    </row>
    <row r="11" spans="1:6" x14ac:dyDescent="0.25">
      <c r="A11" s="17"/>
      <c r="B11" s="8"/>
      <c r="C11" s="9"/>
      <c r="D11" s="9"/>
      <c r="E11" s="9"/>
      <c r="F11" s="9"/>
    </row>
    <row r="12" spans="1:6" x14ac:dyDescent="0.25">
      <c r="A12" s="11" t="s">
        <v>63</v>
      </c>
      <c r="B12" s="8"/>
      <c r="C12" s="9"/>
      <c r="D12" s="9"/>
      <c r="E12" s="9"/>
      <c r="F12" s="9"/>
    </row>
    <row r="13" spans="1:6" x14ac:dyDescent="0.25">
      <c r="A13" s="24" t="s">
        <v>54</v>
      </c>
      <c r="B13" s="8"/>
      <c r="C13" s="9"/>
      <c r="D13" s="9"/>
      <c r="E13" s="9"/>
      <c r="F13" s="9"/>
    </row>
    <row r="14" spans="1:6" x14ac:dyDescent="0.25">
      <c r="A14" s="13" t="s">
        <v>55</v>
      </c>
      <c r="B14" s="8"/>
      <c r="C14" s="9"/>
      <c r="D14" s="9"/>
      <c r="E14" s="9"/>
      <c r="F14" s="10"/>
    </row>
    <row r="15" spans="1:6" x14ac:dyDescent="0.25">
      <c r="A15" s="24" t="s">
        <v>56</v>
      </c>
      <c r="B15" s="8"/>
      <c r="C15" s="9"/>
      <c r="D15" s="9"/>
      <c r="E15" s="9"/>
      <c r="F15" s="10"/>
    </row>
    <row r="16" spans="1:6" x14ac:dyDescent="0.25">
      <c r="A16" s="13" t="s">
        <v>57</v>
      </c>
      <c r="B16" s="8"/>
      <c r="C16" s="9"/>
      <c r="D16" s="9"/>
      <c r="E16" s="9"/>
      <c r="F16" s="10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POSEBNI DIO</vt:lpstr>
      <vt:lpstr>Račun financiranja</vt:lpstr>
      <vt:lpstr>Račun financiranja po izvorima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2023-10-09T06:57:21Z</cp:lastPrinted>
  <dcterms:created xsi:type="dcterms:W3CDTF">2022-08-12T12:51:27Z</dcterms:created>
  <dcterms:modified xsi:type="dcterms:W3CDTF">2023-12-18T18:27:59Z</dcterms:modified>
</cp:coreProperties>
</file>