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2023\RAZNO 2023\IZVJEŠĆA TIJEKOM GODINE\1-12-2023 - IZVRŠENJE PLANA\"/>
    </mc:Choice>
  </mc:AlternateContent>
  <bookViews>
    <workbookView xWindow="0" yWindow="0" windowWidth="28800" windowHeight="12300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Programska klasifikacija" sheetId="7" r:id="rId5"/>
    <sheet name="Račun financiranja " sheetId="9" r:id="rId6"/>
    <sheet name="Račun fin prema izvorima f" sheetId="1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8" i="7" l="1"/>
  <c r="G204" i="7"/>
  <c r="G205" i="7"/>
  <c r="F8" i="11"/>
  <c r="H13" i="8"/>
  <c r="G13" i="8"/>
  <c r="L21" i="3"/>
  <c r="K21" i="3"/>
  <c r="L20" i="3"/>
  <c r="K20" i="3"/>
  <c r="L19" i="3"/>
  <c r="K19" i="3"/>
  <c r="K77" i="3"/>
  <c r="L89" i="3"/>
  <c r="K89" i="3"/>
  <c r="L87" i="3"/>
  <c r="K87" i="3"/>
  <c r="L86" i="3"/>
  <c r="K86" i="3"/>
  <c r="L83" i="3"/>
  <c r="K83" i="3"/>
  <c r="K16" i="3"/>
  <c r="L16" i="3"/>
  <c r="K17" i="3"/>
  <c r="L17" i="3"/>
  <c r="H16" i="3"/>
  <c r="H28" i="3"/>
  <c r="H27" i="3" s="1"/>
  <c r="F162" i="7"/>
  <c r="H169" i="7"/>
  <c r="F167" i="7"/>
  <c r="H162" i="7"/>
  <c r="G164" i="7"/>
  <c r="H164" i="7"/>
  <c r="F164" i="7"/>
  <c r="H170" i="7"/>
  <c r="G170" i="7"/>
  <c r="F170" i="7"/>
  <c r="G80" i="7"/>
  <c r="H80" i="7"/>
  <c r="H82" i="7"/>
  <c r="H157" i="7"/>
  <c r="G157" i="7"/>
  <c r="F157" i="7"/>
  <c r="F153" i="7" s="1"/>
  <c r="F152" i="7" s="1"/>
  <c r="H155" i="7"/>
  <c r="G155" i="7"/>
  <c r="G154" i="7" s="1"/>
  <c r="G153" i="7" s="1"/>
  <c r="F155" i="7"/>
  <c r="H154" i="7"/>
  <c r="H153" i="7" s="1"/>
  <c r="F154" i="7"/>
  <c r="I170" i="7" l="1"/>
  <c r="I153" i="7"/>
  <c r="I157" i="7"/>
  <c r="I154" i="7"/>
  <c r="I155" i="7"/>
  <c r="H152" i="7"/>
  <c r="G19" i="7" l="1"/>
  <c r="H19" i="7"/>
  <c r="I19" i="7" s="1"/>
  <c r="F19" i="7"/>
  <c r="H18" i="7"/>
  <c r="I18" i="7" s="1"/>
  <c r="G18" i="7"/>
  <c r="F18" i="7"/>
  <c r="G187" i="7"/>
  <c r="H187" i="7"/>
  <c r="H150" i="7"/>
  <c r="G150" i="7"/>
  <c r="F150" i="7"/>
  <c r="G149" i="7"/>
  <c r="G148" i="7" s="1"/>
  <c r="H149" i="7"/>
  <c r="F149" i="7"/>
  <c r="F148" i="7" s="1"/>
  <c r="F147" i="7" s="1"/>
  <c r="H174" i="7"/>
  <c r="H173" i="7" s="1"/>
  <c r="G174" i="7"/>
  <c r="G173" i="7" s="1"/>
  <c r="F174" i="7"/>
  <c r="F173" i="7" s="1"/>
  <c r="G209" i="7"/>
  <c r="H209" i="7"/>
  <c r="H213" i="7"/>
  <c r="I213" i="7" s="1"/>
  <c r="G213" i="7"/>
  <c r="F204" i="7"/>
  <c r="F205" i="7"/>
  <c r="F213" i="7"/>
  <c r="H212" i="7"/>
  <c r="H211" i="7" s="1"/>
  <c r="H210" i="7" s="1"/>
  <c r="G212" i="7"/>
  <c r="F212" i="7"/>
  <c r="F211" i="7" s="1"/>
  <c r="F210" i="7" s="1"/>
  <c r="F209" i="7" s="1"/>
  <c r="G211" i="7"/>
  <c r="I10" i="7"/>
  <c r="I13" i="7"/>
  <c r="I14" i="7"/>
  <c r="G8" i="7"/>
  <c r="H8" i="7"/>
  <c r="F8" i="7"/>
  <c r="L72" i="3"/>
  <c r="L77" i="3"/>
  <c r="L50" i="3"/>
  <c r="K15" i="3"/>
  <c r="L15" i="3"/>
  <c r="G172" i="7" l="1"/>
  <c r="G169" i="7"/>
  <c r="G168" i="7" s="1"/>
  <c r="F172" i="7"/>
  <c r="F169" i="7"/>
  <c r="F168" i="7" s="1"/>
  <c r="H172" i="7"/>
  <c r="I172" i="7" s="1"/>
  <c r="I150" i="7"/>
  <c r="I212" i="7"/>
  <c r="I174" i="7"/>
  <c r="I149" i="7"/>
  <c r="I173" i="7"/>
  <c r="I211" i="7"/>
  <c r="H148" i="7"/>
  <c r="I148" i="7" s="1"/>
  <c r="C18" i="8"/>
  <c r="D18" i="8"/>
  <c r="H18" i="8"/>
  <c r="G18" i="8"/>
  <c r="H45" i="8"/>
  <c r="G45" i="8"/>
  <c r="H48" i="8"/>
  <c r="G48" i="8"/>
  <c r="H51" i="8"/>
  <c r="G51" i="8"/>
  <c r="H24" i="8"/>
  <c r="G24" i="8"/>
  <c r="H21" i="8"/>
  <c r="G21" i="8"/>
  <c r="G8" i="11"/>
  <c r="H168" i="7" l="1"/>
  <c r="H167" i="7" s="1"/>
  <c r="I169" i="7"/>
  <c r="H147" i="7"/>
  <c r="K103" i="3"/>
  <c r="K102" i="3"/>
  <c r="K101" i="3"/>
  <c r="K99" i="3"/>
  <c r="I168" i="7" l="1"/>
  <c r="G13" i="3"/>
  <c r="L30" i="3"/>
  <c r="K30" i="3"/>
  <c r="L29" i="3"/>
  <c r="K29" i="3"/>
  <c r="L28" i="3"/>
  <c r="K28" i="3"/>
  <c r="L27" i="3"/>
  <c r="K27" i="3"/>
  <c r="I28" i="3"/>
  <c r="J28" i="3"/>
  <c r="C33" i="8"/>
  <c r="E33" i="8"/>
  <c r="C6" i="8"/>
  <c r="D6" i="8"/>
  <c r="E6" i="8"/>
  <c r="E18" i="8"/>
  <c r="I27" i="3"/>
  <c r="I16" i="3"/>
  <c r="H201" i="7" l="1"/>
  <c r="G62" i="7"/>
  <c r="G101" i="7" l="1"/>
  <c r="G100" i="7" s="1"/>
  <c r="G99" i="7" s="1"/>
  <c r="H101" i="7"/>
  <c r="F101" i="7"/>
  <c r="F100" i="7" s="1"/>
  <c r="F99" i="7" s="1"/>
  <c r="H145" i="7"/>
  <c r="H144" i="7" s="1"/>
  <c r="H143" i="7" s="1"/>
  <c r="H142" i="7" s="1"/>
  <c r="G145" i="7"/>
  <c r="F145" i="7"/>
  <c r="F144" i="7" s="1"/>
  <c r="F143" i="7" s="1"/>
  <c r="F142" i="7" s="1"/>
  <c r="H100" i="7" l="1"/>
  <c r="I100" i="7" s="1"/>
  <c r="I101" i="7"/>
  <c r="G144" i="7"/>
  <c r="I145" i="7"/>
  <c r="H99" i="7"/>
  <c r="I99" i="7" s="1"/>
  <c r="G201" i="7"/>
  <c r="G178" i="7"/>
  <c r="G161" i="7"/>
  <c r="G15" i="7"/>
  <c r="G143" i="7" l="1"/>
  <c r="I143" i="7" s="1"/>
  <c r="I144" i="7"/>
  <c r="G55" i="7"/>
  <c r="H55" i="7"/>
  <c r="F55" i="7"/>
  <c r="G53" i="7"/>
  <c r="H53" i="7"/>
  <c r="F53" i="7"/>
  <c r="H58" i="7"/>
  <c r="G58" i="7"/>
  <c r="F58" i="7"/>
  <c r="F48" i="7"/>
  <c r="F47" i="7" s="1"/>
  <c r="H161" i="7"/>
  <c r="H62" i="7"/>
  <c r="H15" i="7"/>
  <c r="C45" i="8"/>
  <c r="D45" i="8"/>
  <c r="D33" i="8" s="1"/>
  <c r="E45" i="8"/>
  <c r="F45" i="8"/>
  <c r="F33" i="8" s="1"/>
  <c r="F18" i="8"/>
  <c r="F6" i="8" s="1"/>
  <c r="H205" i="7"/>
  <c r="G203" i="7"/>
  <c r="F203" i="7"/>
  <c r="F202" i="7" s="1"/>
  <c r="F201" i="7" s="1"/>
  <c r="H197" i="7"/>
  <c r="G197" i="7"/>
  <c r="F197" i="7"/>
  <c r="F196" i="7" s="1"/>
  <c r="F195" i="7" s="1"/>
  <c r="F194" i="7" s="1"/>
  <c r="G196" i="7"/>
  <c r="G195" i="7" s="1"/>
  <c r="H192" i="7"/>
  <c r="G192" i="7"/>
  <c r="F192" i="7"/>
  <c r="F191" i="7" s="1"/>
  <c r="F190" i="7" s="1"/>
  <c r="F189" i="7" s="1"/>
  <c r="G191" i="7"/>
  <c r="G190" i="7" s="1"/>
  <c r="F187" i="7"/>
  <c r="H186" i="7"/>
  <c r="G186" i="7"/>
  <c r="F186" i="7"/>
  <c r="F185" i="7" s="1"/>
  <c r="F184" i="7" s="1"/>
  <c r="G185" i="7"/>
  <c r="H182" i="7"/>
  <c r="G182" i="7"/>
  <c r="F182" i="7"/>
  <c r="F181" i="7" s="1"/>
  <c r="F180" i="7" s="1"/>
  <c r="F179" i="7" s="1"/>
  <c r="G181" i="7"/>
  <c r="G180" i="7" s="1"/>
  <c r="H165" i="7"/>
  <c r="G165" i="7"/>
  <c r="F165" i="7"/>
  <c r="H140" i="7"/>
  <c r="H139" i="7" s="1"/>
  <c r="G140" i="7"/>
  <c r="F140" i="7"/>
  <c r="F139" i="7" s="1"/>
  <c r="F138" i="7" s="1"/>
  <c r="F137" i="7" s="1"/>
  <c r="H135" i="7"/>
  <c r="H134" i="7" s="1"/>
  <c r="H133" i="7" s="1"/>
  <c r="H132" i="7" s="1"/>
  <c r="G135" i="7"/>
  <c r="F135" i="7"/>
  <c r="F134" i="7" s="1"/>
  <c r="F133" i="7" s="1"/>
  <c r="F132" i="7" s="1"/>
  <c r="G134" i="7"/>
  <c r="H130" i="7"/>
  <c r="G130" i="7"/>
  <c r="F130" i="7"/>
  <c r="F129" i="7" s="1"/>
  <c r="F128" i="7" s="1"/>
  <c r="F127" i="7" s="1"/>
  <c r="G129" i="7"/>
  <c r="G128" i="7" s="1"/>
  <c r="H125" i="7"/>
  <c r="G125" i="7"/>
  <c r="F125" i="7"/>
  <c r="F124" i="7" s="1"/>
  <c r="G124" i="7"/>
  <c r="H123" i="7"/>
  <c r="H122" i="7" s="1"/>
  <c r="G123" i="7"/>
  <c r="F123" i="7"/>
  <c r="F122" i="7" s="1"/>
  <c r="H120" i="7"/>
  <c r="H119" i="7" s="1"/>
  <c r="G120" i="7"/>
  <c r="G119" i="7" s="1"/>
  <c r="G118" i="7" s="1"/>
  <c r="F120" i="7"/>
  <c r="F119" i="7"/>
  <c r="F118" i="7" s="1"/>
  <c r="F117" i="7" s="1"/>
  <c r="H115" i="7"/>
  <c r="G115" i="7"/>
  <c r="F115" i="7"/>
  <c r="F114" i="7" s="1"/>
  <c r="F113" i="7" s="1"/>
  <c r="F112" i="7" s="1"/>
  <c r="G114" i="7"/>
  <c r="G113" i="7" s="1"/>
  <c r="H110" i="7"/>
  <c r="H109" i="7" s="1"/>
  <c r="G110" i="7"/>
  <c r="G109" i="7" s="1"/>
  <c r="F110" i="7"/>
  <c r="F109" i="7" s="1"/>
  <c r="H106" i="7"/>
  <c r="G106" i="7"/>
  <c r="F106" i="7"/>
  <c r="F105" i="7" s="1"/>
  <c r="F104" i="7" s="1"/>
  <c r="G105" i="7"/>
  <c r="G104" i="7" s="1"/>
  <c r="H97" i="7"/>
  <c r="I97" i="7" s="1"/>
  <c r="G97" i="7"/>
  <c r="F97" i="7"/>
  <c r="H95" i="7"/>
  <c r="G95" i="7"/>
  <c r="I95" i="7" s="1"/>
  <c r="F95" i="7"/>
  <c r="H89" i="7"/>
  <c r="G89" i="7"/>
  <c r="F89" i="7"/>
  <c r="H87" i="7"/>
  <c r="G87" i="7"/>
  <c r="F87" i="7"/>
  <c r="H84" i="7"/>
  <c r="G84" i="7"/>
  <c r="F84" i="7"/>
  <c r="G82" i="7"/>
  <c r="F82" i="7"/>
  <c r="F80" i="7"/>
  <c r="H75" i="7"/>
  <c r="G75" i="7"/>
  <c r="F75" i="7"/>
  <c r="H73" i="7"/>
  <c r="G73" i="7"/>
  <c r="F73" i="7"/>
  <c r="H70" i="7"/>
  <c r="G70" i="7"/>
  <c r="F70" i="7"/>
  <c r="H68" i="7"/>
  <c r="G68" i="7"/>
  <c r="F68" i="7"/>
  <c r="H66" i="7"/>
  <c r="I66" i="7" s="1"/>
  <c r="G66" i="7"/>
  <c r="F66" i="7"/>
  <c r="H48" i="7"/>
  <c r="G48" i="7"/>
  <c r="H47" i="7"/>
  <c r="H41" i="7"/>
  <c r="G41" i="7"/>
  <c r="F41" i="7"/>
  <c r="H33" i="7"/>
  <c r="G33" i="7"/>
  <c r="F33" i="7"/>
  <c r="H27" i="7"/>
  <c r="G27" i="7"/>
  <c r="F27" i="7"/>
  <c r="H22" i="7"/>
  <c r="G22" i="7"/>
  <c r="F22" i="7"/>
  <c r="I12" i="7"/>
  <c r="I11" i="7"/>
  <c r="I9" i="7"/>
  <c r="F178" i="7" l="1"/>
  <c r="I192" i="7"/>
  <c r="I197" i="7"/>
  <c r="F163" i="7"/>
  <c r="F161" i="7" s="1"/>
  <c r="G163" i="7"/>
  <c r="F108" i="7"/>
  <c r="G94" i="7"/>
  <c r="I182" i="7"/>
  <c r="I165" i="7"/>
  <c r="H185" i="7"/>
  <c r="I186" i="7"/>
  <c r="I135" i="7"/>
  <c r="H204" i="7"/>
  <c r="I205" i="7"/>
  <c r="F52" i="7"/>
  <c r="F51" i="7" s="1"/>
  <c r="H138" i="7"/>
  <c r="G139" i="7"/>
  <c r="G138" i="7" s="1"/>
  <c r="I140" i="7"/>
  <c r="G133" i="7"/>
  <c r="I133" i="7" s="1"/>
  <c r="I134" i="7"/>
  <c r="F72" i="7"/>
  <c r="I73" i="7"/>
  <c r="G72" i="7"/>
  <c r="I80" i="7"/>
  <c r="G79" i="7"/>
  <c r="I84" i="7"/>
  <c r="H108" i="7"/>
  <c r="I115" i="7"/>
  <c r="I123" i="7"/>
  <c r="I125" i="7"/>
  <c r="F79" i="7"/>
  <c r="G65" i="7"/>
  <c r="I70" i="7"/>
  <c r="F65" i="7"/>
  <c r="I48" i="7"/>
  <c r="G52" i="7"/>
  <c r="G51" i="7" s="1"/>
  <c r="G21" i="7"/>
  <c r="I53" i="7"/>
  <c r="H52" i="7"/>
  <c r="H51" i="7" s="1"/>
  <c r="I58" i="7"/>
  <c r="I55" i="7"/>
  <c r="F21" i="7"/>
  <c r="H21" i="7"/>
  <c r="H17" i="7" s="1"/>
  <c r="H16" i="7" s="1"/>
  <c r="I27" i="7"/>
  <c r="I41" i="7"/>
  <c r="F86" i="7"/>
  <c r="I87" i="7"/>
  <c r="G86" i="7"/>
  <c r="F94" i="7"/>
  <c r="F93" i="7" s="1"/>
  <c r="F92" i="7" s="1"/>
  <c r="F103" i="7"/>
  <c r="I106" i="7"/>
  <c r="G108" i="7"/>
  <c r="I109" i="7"/>
  <c r="I119" i="7"/>
  <c r="I22" i="7"/>
  <c r="I33" i="7"/>
  <c r="G47" i="7"/>
  <c r="I47" i="7" s="1"/>
  <c r="H65" i="7"/>
  <c r="I68" i="7"/>
  <c r="H72" i="7"/>
  <c r="I75" i="7"/>
  <c r="I82" i="7"/>
  <c r="I89" i="7"/>
  <c r="H94" i="7"/>
  <c r="I110" i="7"/>
  <c r="H114" i="7"/>
  <c r="I114" i="7" s="1"/>
  <c r="I120" i="7"/>
  <c r="I130" i="7"/>
  <c r="H181" i="7"/>
  <c r="I181" i="7" s="1"/>
  <c r="H191" i="7"/>
  <c r="I191" i="7" s="1"/>
  <c r="H196" i="7"/>
  <c r="I196" i="7" s="1"/>
  <c r="I8" i="7"/>
  <c r="H79" i="7"/>
  <c r="H86" i="7"/>
  <c r="H105" i="7"/>
  <c r="H118" i="7"/>
  <c r="H124" i="7"/>
  <c r="I124" i="7" s="1"/>
  <c r="H129" i="7"/>
  <c r="H180" i="7"/>
  <c r="I180" i="7" s="1"/>
  <c r="I108" i="7" l="1"/>
  <c r="G93" i="7"/>
  <c r="I94" i="7"/>
  <c r="G17" i="7"/>
  <c r="F17" i="7"/>
  <c r="I139" i="7"/>
  <c r="H203" i="7"/>
  <c r="I204" i="7"/>
  <c r="H184" i="7"/>
  <c r="I185" i="7"/>
  <c r="H163" i="7"/>
  <c r="I164" i="7"/>
  <c r="H137" i="7"/>
  <c r="I138" i="7"/>
  <c r="G78" i="7"/>
  <c r="E8" i="11" s="1"/>
  <c r="H8" i="11" s="1"/>
  <c r="I72" i="7"/>
  <c r="I21" i="7"/>
  <c r="F64" i="7"/>
  <c r="F63" i="7" s="1"/>
  <c r="G64" i="7"/>
  <c r="I86" i="7"/>
  <c r="F78" i="7"/>
  <c r="I65" i="7"/>
  <c r="I52" i="7"/>
  <c r="H113" i="7"/>
  <c r="I113" i="7" s="1"/>
  <c r="H93" i="7"/>
  <c r="H92" i="7" s="1"/>
  <c r="H190" i="7"/>
  <c r="I190" i="7" s="1"/>
  <c r="H64" i="7"/>
  <c r="H63" i="7" s="1"/>
  <c r="H195" i="7"/>
  <c r="I195" i="7" s="1"/>
  <c r="I51" i="7"/>
  <c r="I17" i="7"/>
  <c r="H179" i="7"/>
  <c r="I79" i="7"/>
  <c r="H78" i="7"/>
  <c r="I129" i="7"/>
  <c r="H128" i="7"/>
  <c r="I118" i="7"/>
  <c r="H117" i="7"/>
  <c r="I105" i="7"/>
  <c r="H104" i="7"/>
  <c r="F15" i="7" l="1"/>
  <c r="F16" i="7"/>
  <c r="I93" i="7"/>
  <c r="F77" i="7"/>
  <c r="F62" i="7" s="1"/>
  <c r="D8" i="11"/>
  <c r="I163" i="7"/>
  <c r="H202" i="7"/>
  <c r="I203" i="7"/>
  <c r="I64" i="7"/>
  <c r="H112" i="7"/>
  <c r="H189" i="7"/>
  <c r="I187" i="7" s="1"/>
  <c r="H194" i="7"/>
  <c r="I104" i="7"/>
  <c r="H103" i="7"/>
  <c r="I128" i="7"/>
  <c r="H127" i="7"/>
  <c r="I78" i="7"/>
  <c r="H77" i="7"/>
  <c r="D10" i="11" l="1"/>
  <c r="E10" i="11"/>
  <c r="F10" i="11"/>
  <c r="C10" i="11"/>
  <c r="L102" i="3" l="1"/>
  <c r="H98" i="3"/>
  <c r="I98" i="3"/>
  <c r="J98" i="3"/>
  <c r="K98" i="3" s="1"/>
  <c r="G98" i="3"/>
  <c r="L99" i="3"/>
  <c r="K72" i="3"/>
  <c r="H33" i="8"/>
  <c r="H44" i="8"/>
  <c r="G44" i="8"/>
  <c r="H42" i="8"/>
  <c r="G42" i="8"/>
  <c r="H35" i="8"/>
  <c r="G35" i="8"/>
  <c r="L98" i="3" l="1"/>
  <c r="G33" i="8"/>
  <c r="L45" i="3"/>
  <c r="L47" i="3"/>
  <c r="L49" i="3"/>
  <c r="L54" i="3"/>
  <c r="L55" i="3"/>
  <c r="L57" i="3"/>
  <c r="L59" i="3"/>
  <c r="L60" i="3"/>
  <c r="L61" i="3"/>
  <c r="L62" i="3"/>
  <c r="L63" i="3"/>
  <c r="L66" i="3"/>
  <c r="L67" i="3"/>
  <c r="L68" i="3"/>
  <c r="L69" i="3"/>
  <c r="L70" i="3"/>
  <c r="L71" i="3"/>
  <c r="L74" i="3"/>
  <c r="L75" i="3"/>
  <c r="L76" i="3"/>
  <c r="L78" i="3"/>
  <c r="L82" i="3"/>
  <c r="L101" i="3"/>
  <c r="L103" i="3"/>
  <c r="L106" i="3"/>
  <c r="I48" i="3"/>
  <c r="K45" i="3" l="1"/>
  <c r="K47" i="3"/>
  <c r="K49" i="3"/>
  <c r="K50" i="3"/>
  <c r="K54" i="3"/>
  <c r="K55" i="3"/>
  <c r="K57" i="3"/>
  <c r="K59" i="3"/>
  <c r="K60" i="3"/>
  <c r="K61" i="3"/>
  <c r="K62" i="3"/>
  <c r="K63" i="3"/>
  <c r="K66" i="3"/>
  <c r="K67" i="3"/>
  <c r="K68" i="3"/>
  <c r="K69" i="3"/>
  <c r="K70" i="3"/>
  <c r="K71" i="3"/>
  <c r="K74" i="3"/>
  <c r="K75" i="3"/>
  <c r="K76" i="3"/>
  <c r="K78" i="3"/>
  <c r="K82" i="3"/>
  <c r="K106" i="3"/>
  <c r="H44" i="3"/>
  <c r="I44" i="3"/>
  <c r="J44" i="3"/>
  <c r="H46" i="3"/>
  <c r="I46" i="3"/>
  <c r="J46" i="3"/>
  <c r="L46" i="3" s="1"/>
  <c r="H48" i="3"/>
  <c r="J48" i="3"/>
  <c r="L48" i="3" s="1"/>
  <c r="H53" i="3"/>
  <c r="I53" i="3"/>
  <c r="J53" i="3"/>
  <c r="K53" i="3" s="1"/>
  <c r="H58" i="3"/>
  <c r="I58" i="3"/>
  <c r="J58" i="3"/>
  <c r="H65" i="3"/>
  <c r="I65" i="3"/>
  <c r="J65" i="3"/>
  <c r="H73" i="3"/>
  <c r="I73" i="3"/>
  <c r="J73" i="3"/>
  <c r="H81" i="3"/>
  <c r="H80" i="3" s="1"/>
  <c r="I81" i="3"/>
  <c r="I80" i="3" s="1"/>
  <c r="J81" i="3"/>
  <c r="H87" i="3"/>
  <c r="H86" i="3" s="1"/>
  <c r="I87" i="3"/>
  <c r="I86" i="3" s="1"/>
  <c r="J87" i="3"/>
  <c r="H100" i="3"/>
  <c r="I100" i="3"/>
  <c r="I97" i="3" s="1"/>
  <c r="J100" i="3"/>
  <c r="J97" i="3" s="1"/>
  <c r="H105" i="3"/>
  <c r="I105" i="3"/>
  <c r="J105" i="3"/>
  <c r="G105" i="3"/>
  <c r="K105" i="3" s="1"/>
  <c r="G100" i="3"/>
  <c r="K100" i="3" s="1"/>
  <c r="G87" i="3"/>
  <c r="G86" i="3" s="1"/>
  <c r="G81" i="3"/>
  <c r="G80" i="3" s="1"/>
  <c r="G73" i="3"/>
  <c r="G65" i="3"/>
  <c r="G58" i="3"/>
  <c r="G53" i="3"/>
  <c r="G48" i="3"/>
  <c r="G46" i="3"/>
  <c r="G44" i="3"/>
  <c r="K44" i="3" s="1"/>
  <c r="G15" i="8"/>
  <c r="H15" i="8"/>
  <c r="G17" i="8"/>
  <c r="H17" i="8"/>
  <c r="H8" i="8"/>
  <c r="G8" i="8"/>
  <c r="H97" i="3" l="1"/>
  <c r="G97" i="3"/>
  <c r="L65" i="3"/>
  <c r="L58" i="3"/>
  <c r="K73" i="3"/>
  <c r="L105" i="3"/>
  <c r="L100" i="3"/>
  <c r="J86" i="3"/>
  <c r="J80" i="3"/>
  <c r="L81" i="3"/>
  <c r="K81" i="3"/>
  <c r="L73" i="3"/>
  <c r="K65" i="3"/>
  <c r="K58" i="3"/>
  <c r="L53" i="3"/>
  <c r="K48" i="3"/>
  <c r="K46" i="3"/>
  <c r="L44" i="3"/>
  <c r="I52" i="3"/>
  <c r="I43" i="3"/>
  <c r="I96" i="3"/>
  <c r="I15" i="1" s="1"/>
  <c r="H52" i="3"/>
  <c r="H43" i="3"/>
  <c r="G52" i="3"/>
  <c r="G43" i="3"/>
  <c r="J52" i="3"/>
  <c r="J43" i="3"/>
  <c r="G10" i="11"/>
  <c r="H10" i="11"/>
  <c r="H96" i="3" l="1"/>
  <c r="H15" i="1" s="1"/>
  <c r="J96" i="3"/>
  <c r="L97" i="3"/>
  <c r="K97" i="3"/>
  <c r="G96" i="3"/>
  <c r="G15" i="1" s="1"/>
  <c r="L80" i="3"/>
  <c r="K80" i="3"/>
  <c r="L52" i="3"/>
  <c r="K52" i="3"/>
  <c r="L43" i="3"/>
  <c r="K43" i="3"/>
  <c r="J42" i="3"/>
  <c r="I42" i="3"/>
  <c r="I14" i="1" s="1"/>
  <c r="I13" i="1" s="1"/>
  <c r="E6" i="11" s="1"/>
  <c r="E7" i="11" s="1"/>
  <c r="E9" i="11" s="1"/>
  <c r="H42" i="3"/>
  <c r="G42" i="3"/>
  <c r="G14" i="1" s="1"/>
  <c r="K14" i="3"/>
  <c r="L14" i="3"/>
  <c r="K25" i="3"/>
  <c r="L25" i="3"/>
  <c r="K34" i="3"/>
  <c r="L34" i="3"/>
  <c r="H13" i="3"/>
  <c r="H12" i="3" s="1"/>
  <c r="I13" i="3"/>
  <c r="J13" i="3"/>
  <c r="J16" i="3"/>
  <c r="H24" i="3"/>
  <c r="H23" i="3" s="1"/>
  <c r="I24" i="3"/>
  <c r="I23" i="3" s="1"/>
  <c r="J24" i="3"/>
  <c r="J23" i="3" s="1"/>
  <c r="J27" i="3"/>
  <c r="H33" i="3"/>
  <c r="H32" i="3" s="1"/>
  <c r="I33" i="3"/>
  <c r="I32" i="3" s="1"/>
  <c r="J33" i="3"/>
  <c r="J32" i="3" s="1"/>
  <c r="G33" i="3"/>
  <c r="G32" i="3" s="1"/>
  <c r="G24" i="3"/>
  <c r="G23" i="3" s="1"/>
  <c r="G20" i="3"/>
  <c r="G19" i="3" s="1"/>
  <c r="G12" i="3"/>
  <c r="H41" i="3" l="1"/>
  <c r="G13" i="1"/>
  <c r="C6" i="11" s="1"/>
  <c r="C7" i="11" s="1"/>
  <c r="C9" i="11" s="1"/>
  <c r="J41" i="3"/>
  <c r="G6" i="8"/>
  <c r="H6" i="8"/>
  <c r="K32" i="3"/>
  <c r="L13" i="3"/>
  <c r="L96" i="3"/>
  <c r="K96" i="3"/>
  <c r="J15" i="1"/>
  <c r="L15" i="1" s="1"/>
  <c r="L42" i="3"/>
  <c r="K42" i="3"/>
  <c r="J14" i="1"/>
  <c r="L14" i="1" s="1"/>
  <c r="K23" i="3"/>
  <c r="K24" i="3"/>
  <c r="K13" i="3"/>
  <c r="I41" i="3"/>
  <c r="H14" i="1"/>
  <c r="H13" i="1" s="1"/>
  <c r="D6" i="11" s="1"/>
  <c r="D7" i="11" s="1"/>
  <c r="D9" i="11" s="1"/>
  <c r="G41" i="3"/>
  <c r="L33" i="3"/>
  <c r="K33" i="3"/>
  <c r="L24" i="3"/>
  <c r="L32" i="3"/>
  <c r="L23" i="3"/>
  <c r="I12" i="3"/>
  <c r="I11" i="3" s="1"/>
  <c r="H11" i="3"/>
  <c r="J12" i="3"/>
  <c r="G11" i="3"/>
  <c r="K41" i="3" l="1"/>
  <c r="L41" i="3"/>
  <c r="K14" i="1"/>
  <c r="K15" i="1"/>
  <c r="J13" i="1"/>
  <c r="G10" i="3"/>
  <c r="G11" i="1"/>
  <c r="G10" i="1" s="1"/>
  <c r="G16" i="1" s="1"/>
  <c r="G25" i="1" s="1"/>
  <c r="J11" i="3"/>
  <c r="K12" i="3"/>
  <c r="L12" i="3"/>
  <c r="I10" i="3"/>
  <c r="I11" i="1"/>
  <c r="H10" i="3"/>
  <c r="H11" i="1"/>
  <c r="H10" i="1" s="1"/>
  <c r="H16" i="1" s="1"/>
  <c r="K13" i="1" l="1"/>
  <c r="F6" i="11"/>
  <c r="L13" i="1"/>
  <c r="J10" i="3"/>
  <c r="L11" i="3"/>
  <c r="K11" i="3"/>
  <c r="J11" i="1"/>
  <c r="L11" i="1" s="1"/>
  <c r="I10" i="1"/>
  <c r="I16" i="1" s="1"/>
  <c r="F7" i="11" l="1"/>
  <c r="F9" i="11" s="1"/>
  <c r="G6" i="11"/>
  <c r="H6" i="11"/>
  <c r="J10" i="1"/>
  <c r="J16" i="1" s="1"/>
  <c r="J25" i="1" s="1"/>
  <c r="K11" i="1"/>
  <c r="L10" i="3"/>
  <c r="K10" i="3"/>
  <c r="G7" i="11" l="1"/>
  <c r="H7" i="11"/>
  <c r="K10" i="1"/>
  <c r="L10" i="1"/>
  <c r="G9" i="11" l="1"/>
  <c r="H9" i="11"/>
</calcChain>
</file>

<file path=xl/sharedStrings.xml><?xml version="1.0" encoding="utf-8"?>
<sst xmlns="http://schemas.openxmlformats.org/spreadsheetml/2006/main" count="488" uniqueCount="217">
  <si>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</si>
  <si>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</si>
  <si>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</si>
  <si>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</si>
  <si>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</si>
  <si>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</si>
  <si>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</si>
  <si>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</si>
  <si>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</si>
  <si>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</si>
  <si>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</si>
  <si>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</si>
  <si>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</si>
  <si>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</si>
  <si>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</si>
  <si>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</si>
  <si>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</si>
  <si>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</si>
  <si>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</si>
  <si>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</si>
  <si>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</si>
  <si>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</si>
  <si>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</si>
  <si>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</si>
  <si>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</si>
  <si>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</si>
  <si>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</si>
  <si>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</si>
  <si>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</si>
  <si>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</si>
  <si>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</si>
  <si>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</si>
  <si>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</si>
  <si>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</si>
  <si>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</si>
  <si>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</si>
  <si>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</si>
  <si>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</si>
  <si>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</si>
  <si>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</si>
  <si>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</si>
  <si>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</si>
  <si>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</si>
  <si>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</si>
  <si>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</si>
  <si>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</si>
  <si>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</si>
  <si>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</si>
  <si>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</si>
  <si>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</si>
  <si>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</si>
  <si>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</si>
  <si>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</si>
  <si>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</si>
  <si>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</si>
  <si>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</si>
  <si>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</si>
  <si>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</si>
  <si>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</si>
  <si>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</si>
  <si>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</si>
  <si>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</si>
  <si>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</si>
  <si>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</si>
  <si>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</si>
  <si>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</si>
  <si>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</si>
  <si>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</si>
  <si>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 xml:space="preserve">BROJČANA OZNAKA PRORAČUNSKOG KORISNIKA </t>
  </si>
  <si>
    <t>SAŽETAK  RAČUNA PRIHODA I RASHODA I  RAČUNA FINANCIRANJA  može sadržavati i dodatne podatke.</t>
  </si>
  <si>
    <t>Tekuće pomoći iz proračunskim korisnicima iz proračuna koji im nije nadležan</t>
  </si>
  <si>
    <t>Kapitalne pomoći iz proračunskim korisnicima iz proračuna koji im nije nadležan</t>
  </si>
  <si>
    <t>Pomoći temeljem prijenosa EU sredstava</t>
  </si>
  <si>
    <t>Tekuće pomoći emeljem prijenosa EU sredstava</t>
  </si>
  <si>
    <t>Prihodi od imovine</t>
  </si>
  <si>
    <t>Prihodi od financijske imovine</t>
  </si>
  <si>
    <t>Kamate na oročena sredstva i depozire po viđenju</t>
  </si>
  <si>
    <t>Prihodi od upravnih i administrativnih pristojbi, pristojbi po posebim propisima i naknada</t>
  </si>
  <si>
    <t>Prihodi po posebnim propisima</t>
  </si>
  <si>
    <t>Ostali nespomenuti prihodi</t>
  </si>
  <si>
    <t>Donacije od pravnih i fizičkih osoba izvan općeg proračuna i povrat donacija po protestiranim jamstvima</t>
  </si>
  <si>
    <t>Tekuće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</si>
  <si>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</si>
  <si>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</si>
  <si>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</si>
  <si>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4 Prihodi za posebne namjene</t>
  </si>
  <si>
    <t>43 Ostali prihodi za posebne namjene</t>
  </si>
  <si>
    <t>5 Pomoći</t>
  </si>
  <si>
    <r>
      <rPr>
        <b/>
        <i/>
        <sz val="10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52 Ostale pomoći</t>
    </r>
  </si>
  <si>
    <t>6 Donacije</t>
  </si>
  <si>
    <t>61 Donacije</t>
  </si>
  <si>
    <t>7 Prihodi od prodaje ili zamjene nefinancijske imovine i naknada s naslova osiguranja</t>
  </si>
  <si>
    <t>71 Prihodi od prodaje ili zamjene nefinancijske imovine i naknada s naslova osiguranja</t>
  </si>
  <si>
    <t>8 Namjenski primici</t>
  </si>
  <si>
    <t>81 Namjenski primici od zadužuvanja</t>
  </si>
  <si>
    <t>82 Namjenski primici od zaduživanja kroz refundacije</t>
  </si>
  <si>
    <t>83 Namjenski primici od inozemnog zaduživanja</t>
  </si>
  <si>
    <t>84 Primici od zaduživanja</t>
  </si>
  <si>
    <t>09 Obrazovanje</t>
  </si>
  <si>
    <t>0912 Osnovno obrazovanje</t>
  </si>
  <si>
    <t>0960  Dodatne usluge u obrazovanju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</si>
  <si>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</si>
  <si>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</si>
  <si>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</si>
  <si>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</si>
  <si>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</si>
  <si>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radnika</t>
  </si>
  <si>
    <t>Ostale naknade troškova zaposlenim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</si>
  <si>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</si>
  <si>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</si>
  <si>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</si>
  <si>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</si>
  <si>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</si>
  <si>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autogume</t>
  </si>
  <si>
    <t>Službena radna i zaštitna odjeća</t>
  </si>
  <si>
    <t>Rashodi za usluge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</si>
  <si>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</si>
  <si>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</si>
  <si>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</si>
  <si>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</si>
  <si>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</si>
  <si>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</si>
  <si>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nespomenute usluge</t>
  </si>
  <si>
    <t>Ostali nespomenuti rashodi poslovanja</t>
  </si>
  <si>
    <t>Premije osiguranje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</si>
  <si>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</si>
  <si>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</si>
  <si>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</si>
  <si>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</si>
  <si>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</si>
  <si>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</si>
  <si>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</si>
  <si>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</si>
  <si>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Naknade građanima i kućanstvima na temelju osiguranje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</si>
  <si>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</si>
  <si>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</si>
  <si>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</si>
  <si>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</si>
  <si>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</si>
  <si>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Rashodi za nabavu proizvedene dugotrajne imovine</t>
  </si>
  <si>
    <t>Postrojenja i oprema</t>
  </si>
  <si>
    <t>Uredska oprema i namještaj</t>
  </si>
  <si>
    <t>Oprema za održavanje i zaštitu</t>
  </si>
  <si>
    <t>Sportska i glazbena oprema</t>
  </si>
  <si>
    <t>Ueđaji, strojevi i oprema za ostale namjene</t>
  </si>
  <si>
    <t>Knjige, umjetnička djela i ostale izložbene vrijednosti</t>
  </si>
  <si>
    <t>Knjige</t>
  </si>
  <si>
    <t>Nematerijalna proizvedena imovina</t>
  </si>
  <si>
    <t>Ulaganje u računalne programe</t>
  </si>
  <si>
    <t>Rashodi za dodatna ulaganja na građ.objektima</t>
  </si>
  <si>
    <t>Dodatna ulaganja na građevinskim objektima</t>
  </si>
  <si>
    <t>Pomoći proračunskim korisnicima koji im nije  nadležan</t>
  </si>
  <si>
    <t>Građevinski objekti</t>
  </si>
  <si>
    <t>Poslovni objekti</t>
  </si>
  <si>
    <t>Opći prihodi i primici</t>
  </si>
  <si>
    <t>636 - Pomoći proračunskim korisnima iz proračuna koji im nije nadležan</t>
  </si>
  <si>
    <t>Pomoći</t>
  </si>
  <si>
    <t>652- Prihodi za posebne namjene</t>
  </si>
  <si>
    <t>Prihodi za posebne namjene</t>
  </si>
  <si>
    <t>638- Pomoći temeljem prijenosa EU sredstava</t>
  </si>
  <si>
    <t>Instrumenti EGP</t>
  </si>
  <si>
    <t>671 - Opći prihodi i primici</t>
  </si>
  <si>
    <t>VUKOVARSKO -SRIJEMSKA ŽUPANIJA</t>
  </si>
  <si>
    <t>Naknade za prijevoz</t>
  </si>
  <si>
    <t>Stručno usavršavanje zaposlenika</t>
  </si>
  <si>
    <t>Ostale naknade troškova zaposlenima</t>
  </si>
  <si>
    <t>Materijal i dijel.za tek.i inv.održavanje</t>
  </si>
  <si>
    <t>Sitni inventar</t>
  </si>
  <si>
    <t>Usluge promidžbe i informiranje</t>
  </si>
  <si>
    <t>Reprezentacija</t>
  </si>
  <si>
    <t>Rashodi za nabavu proizvedene dug.imovine</t>
  </si>
  <si>
    <t>Knjige, umjetnička djela i ostale izložb.vrijed.</t>
  </si>
  <si>
    <t>PLAĆA RIZNICE - MZO</t>
  </si>
  <si>
    <t>Plaće (bruto)</t>
  </si>
  <si>
    <t>PREDŠKOLA - OPĆINA I MZO</t>
  </si>
  <si>
    <t>UDŽBENICI I RADNE BILJEŽNICE</t>
  </si>
  <si>
    <t>Naknade građanima i kućanstvima</t>
  </si>
  <si>
    <t>Ostale naknade građanima i kućanstvima iz pr.</t>
  </si>
  <si>
    <t>EKSKURZIJE</t>
  </si>
  <si>
    <t>PROJEKT FITNESS SPRAVA</t>
  </si>
  <si>
    <t>Sportska oprema</t>
  </si>
  <si>
    <t>LEKTIRA</t>
  </si>
  <si>
    <t>HIGIJENSKI ULOŠCI</t>
  </si>
  <si>
    <t>ŠKOLSKA PREHRANA</t>
  </si>
  <si>
    <t>ŠKOLSKA KUHINJA</t>
  </si>
  <si>
    <t>POPRAVAK TABLETA</t>
  </si>
  <si>
    <t>OSIGURANJE UČENIKA</t>
  </si>
  <si>
    <t>PREHRANA U ŠKOLI</t>
  </si>
  <si>
    <t>Osnovna škola "Davorin Trstenjak" Podgajci Posavski</t>
  </si>
  <si>
    <t>57 Ostali programi EU</t>
  </si>
  <si>
    <t>573 Instrmenti EGP i ostali instrumenti</t>
  </si>
  <si>
    <t>671 - Prihodi iz nadležnog proračuna</t>
  </si>
  <si>
    <t>652 - Prihodi za posebne namjene</t>
  </si>
  <si>
    <t>638 - Pomoći temeljem prijenosa EU sredstava</t>
  </si>
  <si>
    <t>663 - Donacije od pravnih i fizičkih osoba izvan općeg proračuna…</t>
  </si>
  <si>
    <t>Donacije</t>
  </si>
  <si>
    <t>RADIONICA ZA DJECU</t>
  </si>
  <si>
    <t>PROJEKT DAROVITE DJECE</t>
  </si>
  <si>
    <t>PODLOGA ZA TZK</t>
  </si>
  <si>
    <t>Kapitalne donacije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</si>
  <si>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</si>
  <si>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>0911 Predškolsko obrazovanje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</si>
  <si>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</si>
  <si>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</si>
  <si>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</si>
  <si>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 xml:space="preserve">OSTVARENJE/IZVRŠENJE 
2023. </t>
  </si>
  <si>
    <t>OSTVARENJE/IZVRŠENJE 
2022.</t>
  </si>
  <si>
    <t xml:space="preserve">OSTVARENJE/IZVRŠENJE 2022. </t>
  </si>
  <si>
    <t xml:space="preserve"> IZVRŠENJE 
2023. </t>
  </si>
  <si>
    <t xml:space="preserve">IZVRŠENJE 
2022. </t>
  </si>
  <si>
    <t xml:space="preserve">IZVRŠENJE 
2023. </t>
  </si>
  <si>
    <t xml:space="preserve">OSTVARENJE/IZVRŠENJE 
2022. </t>
  </si>
  <si>
    <t>Naknade s naslova osiguranja</t>
  </si>
  <si>
    <t>UREDSKA OPREMA</t>
  </si>
  <si>
    <t>POPRAVAK OGRADE</t>
  </si>
  <si>
    <t>DONACIJA KONZUM I HEP</t>
  </si>
  <si>
    <t>IZVJEŠTAJ O IZVRŠENJU FINANCIJSKOG PLANA OSNOVNE ŠKOLE "DAVORIN TRSTENJAK" PODGAJCI POSAVSKI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</si>
</sst>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4" fontId="6" fillId="2" borderId="3" xfId="0" applyNumberFormat="1" applyFont="1" applyFill="1" applyBorder="1" applyAlignment="1">
      <alignment horizontal="left"/>
    </xf>
    <xf numFmtId="4" fontId="3" fillId="2" borderId="3" xfId="0" applyNumberFormat="1" applyFont="1" applyFill="1" applyBorder="1" applyAlignment="1">
      <alignment horizontal="left"/>
    </xf>
    <xf numFmtId="4" fontId="3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0" fillId="0" borderId="3" xfId="0" applyNumberFormat="1" applyFont="1" applyBorder="1" applyAlignment="1">
      <alignment horizontal="center"/>
    </xf>
    <xf numFmtId="0" fontId="16" fillId="2" borderId="3" xfId="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4" borderId="3" xfId="0" applyNumberFormat="1" applyFont="1" applyFill="1" applyBorder="1" applyAlignment="1">
      <alignment horizontal="right"/>
    </xf>
    <xf numFmtId="4" fontId="1" fillId="4" borderId="3" xfId="0" applyNumberFormat="1" applyFont="1" applyFill="1" applyBorder="1"/>
    <xf numFmtId="0" fontId="11" fillId="2" borderId="3" xfId="0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>
      <alignment horizontal="right"/>
    </xf>
    <xf numFmtId="4" fontId="0" fillId="4" borderId="3" xfId="0" applyNumberFormat="1" applyFill="1" applyBorder="1"/>
    <xf numFmtId="4" fontId="0" fillId="2" borderId="3" xfId="0" applyNumberFormat="1" applyFill="1" applyBorder="1"/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11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4" borderId="3" xfId="0" quotePrefix="1" applyFont="1" applyFill="1" applyBorder="1" applyAlignment="1">
      <alignment horizontal="left" vertical="center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4" fontId="0" fillId="4" borderId="3" xfId="0" applyNumberFormat="1" applyFont="1" applyFill="1" applyBorder="1" applyAlignment="1">
      <alignment horizontal="center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4" fontId="5" fillId="5" borderId="3" xfId="0" applyNumberFormat="1" applyFont="1" applyFill="1" applyBorder="1" applyAlignment="1">
      <alignment horizontal="right"/>
    </xf>
    <xf numFmtId="4" fontId="21" fillId="5" borderId="3" xfId="0" applyNumberFormat="1" applyFont="1" applyFill="1" applyBorder="1" applyAlignment="1">
      <alignment horizontal="center"/>
    </xf>
    <xf numFmtId="0" fontId="10" fillId="4" borderId="3" xfId="0" quotePrefix="1" applyFont="1" applyFill="1" applyBorder="1" applyAlignment="1">
      <alignment horizontal="left" vertical="center"/>
    </xf>
    <xf numFmtId="0" fontId="9" fillId="4" borderId="3" xfId="0" quotePrefix="1" applyFont="1" applyFill="1" applyBorder="1" applyAlignment="1">
      <alignment horizontal="left" vertical="center" wrapText="1"/>
    </xf>
    <xf numFmtId="0" fontId="11" fillId="4" borderId="3" xfId="0" quotePrefix="1" applyFont="1" applyFill="1" applyBorder="1" applyAlignment="1">
      <alignment horizontal="left" vertical="center" wrapText="1"/>
    </xf>
    <xf numFmtId="0" fontId="10" fillId="4" borderId="3" xfId="0" quotePrefix="1" applyFont="1" applyFill="1" applyBorder="1" applyAlignment="1">
      <alignment horizontal="left" vertical="center" wrapText="1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0" fontId="7" fillId="6" borderId="3" xfId="0" applyNumberFormat="1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4" borderId="3" xfId="0" applyNumberFormat="1" applyFont="1" applyFill="1" applyBorder="1" applyAlignment="1" applyProtection="1">
      <alignment horizontal="left" vertical="center" wrapText="1"/>
    </xf>
    <xf numFmtId="0" fontId="7" fillId="7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21" fillId="4" borderId="3" xfId="0" applyNumberFormat="1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6" borderId="3" xfId="0" applyNumberFormat="1" applyFont="1" applyFill="1" applyBorder="1" applyAlignment="1">
      <alignment horizontal="right"/>
    </xf>
    <xf numFmtId="4" fontId="21" fillId="6" borderId="3" xfId="0" applyNumberFormat="1" applyFont="1" applyFill="1" applyBorder="1"/>
    <xf numFmtId="4" fontId="0" fillId="0" borderId="3" xfId="0" applyNumberFormat="1" applyFont="1" applyBorder="1"/>
    <xf numFmtId="4" fontId="0" fillId="4" borderId="3" xfId="0" applyNumberFormat="1" applyFont="1" applyFill="1" applyBorder="1"/>
    <xf numFmtId="0" fontId="9" fillId="4" borderId="3" xfId="0" applyFont="1" applyFill="1" applyBorder="1" applyAlignment="1">
      <alignment horizontal="left" vertical="center" wrapText="1"/>
    </xf>
    <xf numFmtId="0" fontId="9" fillId="4" borderId="3" xfId="0" applyNumberFormat="1" applyFont="1" applyFill="1" applyBorder="1" applyAlignment="1" applyProtection="1">
      <alignment vertical="center" wrapText="1"/>
    </xf>
    <xf numFmtId="0" fontId="11" fillId="8" borderId="3" xfId="0" applyNumberFormat="1" applyFont="1" applyFill="1" applyBorder="1" applyAlignment="1" applyProtection="1">
      <alignment horizontal="left" vertical="center" wrapText="1"/>
    </xf>
    <xf numFmtId="4" fontId="6" fillId="8" borderId="3" xfId="0" applyNumberFormat="1" applyFont="1" applyFill="1" applyBorder="1" applyAlignment="1">
      <alignment horizontal="left"/>
    </xf>
    <xf numFmtId="4" fontId="1" fillId="8" borderId="3" xfId="0" applyNumberFormat="1" applyFont="1" applyFill="1" applyBorder="1"/>
    <xf numFmtId="0" fontId="11" fillId="8" borderId="3" xfId="0" applyFont="1" applyFill="1" applyBorder="1" applyAlignment="1">
      <alignment horizontal="left" vertical="center" wrapText="1"/>
    </xf>
    <xf numFmtId="0" fontId="11" fillId="8" borderId="3" xfId="0" applyNumberFormat="1" applyFont="1" applyFill="1" applyBorder="1" applyAlignment="1" applyProtection="1">
      <alignment vertical="center" wrapText="1"/>
    </xf>
    <xf numFmtId="4" fontId="21" fillId="7" borderId="3" xfId="0" applyNumberFormat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3" fillId="2" borderId="3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/>
    </xf>
    <xf numFmtId="4" fontId="5" fillId="7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6" fillId="3" borderId="3" xfId="0" applyNumberFormat="1" applyFont="1" applyFill="1" applyBorder="1" applyAlignment="1" applyProtection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9" borderId="4" xfId="0" applyNumberFormat="1" applyFont="1" applyFill="1" applyBorder="1" applyAlignment="1">
      <alignment horizontal="center" vertical="center"/>
    </xf>
    <xf numFmtId="4" fontId="3" fillId="9" borderId="3" xfId="0" applyNumberFormat="1" applyFont="1" applyFill="1" applyBorder="1" applyAlignment="1">
      <alignment horizontal="center" vertical="center"/>
    </xf>
    <xf numFmtId="4" fontId="3" fillId="9" borderId="4" xfId="0" applyNumberFormat="1" applyFont="1" applyFill="1" applyBorder="1" applyAlignment="1">
      <alignment horizontal="left" vertical="center"/>
    </xf>
    <xf numFmtId="4" fontId="3" fillId="9" borderId="3" xfId="0" applyNumberFormat="1" applyFont="1" applyFill="1" applyBorder="1" applyAlignment="1">
      <alignment horizontal="left" vertical="center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9" borderId="3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3" fillId="2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4" fontId="11" fillId="3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4" fontId="24" fillId="2" borderId="3" xfId="0" applyNumberFormat="1" applyFont="1" applyFill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/>
    </xf>
    <xf numFmtId="4" fontId="26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8" fillId="0" borderId="5" xfId="0" applyNumberFormat="1" applyFont="1" applyFill="1" applyBorder="1" applyAlignment="1" applyProtection="1">
      <alignment horizontal="left" wrapText="1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3" fillId="4" borderId="3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3" fillId="9" borderId="1" xfId="0" applyNumberFormat="1" applyFont="1" applyFill="1" applyBorder="1" applyAlignment="1" applyProtection="1">
      <alignment horizontal="left" vertical="center" wrapText="1"/>
    </xf>
    <xf numFmtId="0" fontId="0" fillId="9" borderId="2" xfId="0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3" fillId="9" borderId="1" xfId="0" applyNumberFormat="1" applyFont="1" applyFill="1" applyBorder="1" applyAlignment="1" applyProtection="1">
      <alignment horizontal="center" vertical="center" wrapText="1"/>
    </xf>
    <xf numFmtId="0" fontId="3" fillId="9" borderId="2" xfId="0" applyNumberFormat="1" applyFont="1" applyFill="1" applyBorder="1" applyAlignment="1" applyProtection="1">
      <alignment horizontal="center" vertical="center" wrapText="1"/>
    </xf>
    <xf numFmtId="0" fontId="3" fillId="9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9" borderId="3" xfId="0" applyNumberFormat="1" applyFont="1" applyFill="1" applyBorder="1" applyAlignment="1" applyProtection="1">
      <alignment horizontal="left" vertical="center" wrapText="1"/>
    </xf>
    <xf numFmtId="0" fontId="3" fillId="9" borderId="2" xfId="0" applyNumberFormat="1" applyFont="1" applyFill="1" applyBorder="1" applyAlignment="1" applyProtection="1">
      <alignment horizontal="left" vertical="center" wrapText="1"/>
    </xf>
    <xf numFmtId="0" fontId="3" fillId="9" borderId="4" xfId="0" applyNumberFormat="1" applyFont="1" applyFill="1" applyBorder="1" applyAlignment="1" applyProtection="1">
      <alignment horizontal="left" vertical="center" wrapText="1"/>
    </xf>
    <xf numFmtId="4" fontId="27" fillId="0" borderId="3" xfId="0" applyNumberFormat="1" applyFont="1" applyBorder="1" applyAlignment="1">
      <alignment horizontal="center"/>
    </xf>
    <xf numFmtId="4" fontId="27" fillId="0" borderId="3" xfId="0" applyNumberFormat="1" applyFont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1" fillId="2" borderId="3" xfId="0" applyNumberFormat="1" applyFont="1" applyFill="1" applyBorder="1" applyAlignment="1">
      <alignment horizontal="left"/>
    </xf>
    <xf numFmtId="4" fontId="9" fillId="2" borderId="3" xfId="0" applyNumberFormat="1" applyFont="1" applyFill="1" applyBorder="1" applyAlignment="1">
      <alignment horizontal="left"/>
    </xf>
    <xf numFmtId="4" fontId="9" fillId="2" borderId="3" xfId="0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/>
    </xf>
    <xf numFmtId="4" fontId="24" fillId="4" borderId="3" xfId="0" applyNumberFormat="1" applyFont="1" applyFill="1" applyBorder="1" applyAlignment="1">
      <alignment horizontal="right"/>
    </xf>
    <xf numFmtId="0" fontId="28" fillId="0" borderId="0" xfId="0" applyFont="1"/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15" fillId="2" borderId="0" xfId="0" applyFont="1" applyFill="1"/>
    <xf numFmtId="0" fontId="28" fillId="2" borderId="0" xfId="0" applyFont="1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5"/>
  <sheetViews>
    <sheetView tabSelected="1" topLeftCell="B1" workbookViewId="0">
      <selection activeCell="B5" sqref="B5:L5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150" t="s">
        <v>216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25">
      <c r="B3" s="150" t="s">
        <v>11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2:12" ht="36" customHeight="1" x14ac:dyDescent="0.25">
      <c r="B4" s="135"/>
      <c r="C4" s="135"/>
      <c r="D4" s="135"/>
      <c r="E4" s="20"/>
      <c r="F4" s="20"/>
      <c r="G4" s="20"/>
      <c r="H4" s="20"/>
      <c r="I4" s="20"/>
      <c r="J4" s="3"/>
      <c r="K4" s="3"/>
    </row>
    <row r="5" spans="2:12" ht="18" customHeight="1" x14ac:dyDescent="0.25">
      <c r="B5" s="150" t="s">
        <v>59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2" ht="18" customHeight="1" x14ac:dyDescent="0.25">
      <c r="B6" s="35"/>
      <c r="C6" s="37"/>
      <c r="D6" s="37"/>
      <c r="E6" s="37"/>
      <c r="F6" s="37"/>
      <c r="G6" s="37"/>
      <c r="H6" s="37"/>
      <c r="I6" s="37"/>
      <c r="J6" s="37"/>
      <c r="K6" s="37"/>
    </row>
    <row r="7" spans="2:12" x14ac:dyDescent="0.25">
      <c r="B7" s="157" t="s">
        <v>60</v>
      </c>
      <c r="C7" s="157"/>
      <c r="D7" s="157"/>
      <c r="E7" s="157"/>
      <c r="F7" s="157"/>
      <c r="G7" s="4"/>
      <c r="H7" s="4"/>
      <c r="I7" s="4"/>
      <c r="J7" s="4"/>
      <c r="K7" s="21"/>
    </row>
    <row r="8" spans="2:12" ht="25.5" x14ac:dyDescent="0.25">
      <c r="B8" s="139" t="s">
        <v>6</v>
      </c>
      <c r="C8" s="140"/>
      <c r="D8" s="140"/>
      <c r="E8" s="140"/>
      <c r="F8" s="141"/>
      <c r="G8" s="26" t="s">
        <v>211</v>
      </c>
      <c r="H8" s="1" t="s">
        <v>51</v>
      </c>
      <c r="I8" s="1" t="s">
        <v>48</v>
      </c>
      <c r="J8" s="26" t="s">
        <v>205</v>
      </c>
      <c r="K8" s="1" t="s">
        <v>16</v>
      </c>
      <c r="L8" s="1" t="s">
        <v>49</v>
      </c>
    </row>
    <row r="9" spans="2:12" s="29" customFormat="1" ht="11.25" x14ac:dyDescent="0.2">
      <c r="B9" s="142">
        <v>1</v>
      </c>
      <c r="C9" s="142"/>
      <c r="D9" s="142"/>
      <c r="E9" s="142"/>
      <c r="F9" s="143"/>
      <c r="G9" s="28">
        <v>2</v>
      </c>
      <c r="H9" s="27">
        <v>3</v>
      </c>
      <c r="I9" s="27">
        <v>4</v>
      </c>
      <c r="J9" s="27">
        <v>5</v>
      </c>
      <c r="K9" s="27" t="s">
        <v>18</v>
      </c>
      <c r="L9" s="27" t="s">
        <v>19</v>
      </c>
    </row>
    <row r="10" spans="2:12" x14ac:dyDescent="0.25">
      <c r="B10" s="155" t="s">
        <v>0</v>
      </c>
      <c r="C10" s="134"/>
      <c r="D10" s="134"/>
      <c r="E10" s="134"/>
      <c r="F10" s="156"/>
      <c r="G10" s="49">
        <f>G11+G12</f>
        <v>432475.50000000006</v>
      </c>
      <c r="H10" s="49">
        <f t="shared" ref="H10:J10" si="0">H11+H12</f>
        <v>516297.18999999994</v>
      </c>
      <c r="I10" s="49">
        <f t="shared" si="0"/>
        <v>516297.18999999994</v>
      </c>
      <c r="J10" s="49">
        <f t="shared" si="0"/>
        <v>511797.27</v>
      </c>
      <c r="K10" s="49">
        <f>J10/G10*100</f>
        <v>118.34133263040334</v>
      </c>
      <c r="L10" s="49">
        <f>J10/I10*100</f>
        <v>99.128424464212188</v>
      </c>
    </row>
    <row r="11" spans="2:12" x14ac:dyDescent="0.25">
      <c r="B11" s="144" t="s">
        <v>52</v>
      </c>
      <c r="C11" s="145"/>
      <c r="D11" s="145"/>
      <c r="E11" s="145"/>
      <c r="F11" s="154"/>
      <c r="G11" s="50">
        <f>' Račun prihoda i rashoda'!G11</f>
        <v>432475.50000000006</v>
      </c>
      <c r="H11" s="50">
        <f>' Račun prihoda i rashoda'!H11</f>
        <v>516297.18999999994</v>
      </c>
      <c r="I11" s="50">
        <f>' Račun prihoda i rashoda'!I11</f>
        <v>516297.18999999994</v>
      </c>
      <c r="J11" s="50">
        <f>' Račun prihoda i rashoda'!J11</f>
        <v>511797.27</v>
      </c>
      <c r="K11" s="50">
        <f>J11/G11*100</f>
        <v>118.34133263040334</v>
      </c>
      <c r="L11" s="50">
        <f>J11/I11*100</f>
        <v>99.128424464212188</v>
      </c>
    </row>
    <row r="12" spans="2:12" x14ac:dyDescent="0.25">
      <c r="B12" s="158" t="s">
        <v>57</v>
      </c>
      <c r="C12" s="154"/>
      <c r="D12" s="154"/>
      <c r="E12" s="154"/>
      <c r="F12" s="154"/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</row>
    <row r="13" spans="2:12" x14ac:dyDescent="0.25">
      <c r="B13" s="22" t="s">
        <v>1</v>
      </c>
      <c r="C13" s="36"/>
      <c r="D13" s="36"/>
      <c r="E13" s="36"/>
      <c r="F13" s="36"/>
      <c r="G13" s="49">
        <f t="shared" ref="G13:I13" si="1">G14+G15</f>
        <v>432979.52</v>
      </c>
      <c r="H13" s="49">
        <f t="shared" si="1"/>
        <v>516297.19</v>
      </c>
      <c r="I13" s="49">
        <f t="shared" si="1"/>
        <v>516297.19</v>
      </c>
      <c r="J13" s="49">
        <f>J14+J15</f>
        <v>509124.17</v>
      </c>
      <c r="K13" s="49">
        <f>J13/G13*100</f>
        <v>117.58620130577999</v>
      </c>
      <c r="L13" s="49">
        <f>J13/I13*100</f>
        <v>98.610680023263342</v>
      </c>
    </row>
    <row r="14" spans="2:12" x14ac:dyDescent="0.25">
      <c r="B14" s="152" t="s">
        <v>53</v>
      </c>
      <c r="C14" s="145"/>
      <c r="D14" s="145"/>
      <c r="E14" s="145"/>
      <c r="F14" s="145"/>
      <c r="G14" s="50">
        <f>' Račun prihoda i rashoda'!G42</f>
        <v>427240.23000000004</v>
      </c>
      <c r="H14" s="50">
        <f>' Račun prihoda i rashoda'!H42</f>
        <v>513076.44</v>
      </c>
      <c r="I14" s="50">
        <f>' Račun prihoda i rashoda'!I42</f>
        <v>513076.44</v>
      </c>
      <c r="J14" s="50">
        <f>' Račun prihoda i rashoda'!J42</f>
        <v>504052.82</v>
      </c>
      <c r="K14" s="50">
        <f>J14/G14*100</f>
        <v>117.97878210111439</v>
      </c>
      <c r="L14" s="50">
        <f>J14/I14*100</f>
        <v>98.241271807374346</v>
      </c>
    </row>
    <row r="15" spans="2:12" x14ac:dyDescent="0.25">
      <c r="B15" s="153" t="s">
        <v>54</v>
      </c>
      <c r="C15" s="154"/>
      <c r="D15" s="154"/>
      <c r="E15" s="154"/>
      <c r="F15" s="154"/>
      <c r="G15" s="51">
        <f>' Račun prihoda i rashoda'!G96</f>
        <v>5739.29</v>
      </c>
      <c r="H15" s="51">
        <f>' Račun prihoda i rashoda'!H96</f>
        <v>3220.75</v>
      </c>
      <c r="I15" s="51">
        <f>' Račun prihoda i rashoda'!I96</f>
        <v>3220.75</v>
      </c>
      <c r="J15" s="51">
        <f>' Račun prihoda i rashoda'!J96</f>
        <v>5071.3499999999995</v>
      </c>
      <c r="K15" s="50">
        <f>J15/G15*100</f>
        <v>88.361975087510814</v>
      </c>
      <c r="L15" s="50">
        <f>J15/I15*100</f>
        <v>157.45866645967553</v>
      </c>
    </row>
    <row r="16" spans="2:12" x14ac:dyDescent="0.25">
      <c r="B16" s="133" t="s">
        <v>61</v>
      </c>
      <c r="C16" s="134"/>
      <c r="D16" s="134"/>
      <c r="E16" s="134"/>
      <c r="F16" s="134"/>
      <c r="G16" s="52">
        <f t="shared" ref="G16:I16" si="2">G10-G13</f>
        <v>-504.01999999996042</v>
      </c>
      <c r="H16" s="52">
        <f t="shared" si="2"/>
        <v>0</v>
      </c>
      <c r="I16" s="52">
        <f t="shared" si="2"/>
        <v>0</v>
      </c>
      <c r="J16" s="52">
        <f>J10-J13</f>
        <v>2673.1000000000349</v>
      </c>
      <c r="K16" s="52"/>
      <c r="L16" s="52"/>
    </row>
    <row r="17" spans="1:43" ht="18" x14ac:dyDescent="0.25">
      <c r="B17" s="20"/>
      <c r="C17" s="18"/>
      <c r="D17" s="18"/>
      <c r="E17" s="18"/>
      <c r="F17" s="18"/>
      <c r="G17" s="18"/>
      <c r="H17" s="18"/>
      <c r="I17" s="19"/>
      <c r="J17" s="19"/>
      <c r="K17" s="19"/>
      <c r="L17" s="19"/>
    </row>
    <row r="18" spans="1:43" ht="18" customHeight="1" x14ac:dyDescent="0.25">
      <c r="B18" s="157" t="s">
        <v>62</v>
      </c>
      <c r="C18" s="157"/>
      <c r="D18" s="157"/>
      <c r="E18" s="157"/>
      <c r="F18" s="157"/>
      <c r="G18" s="18"/>
      <c r="H18" s="18"/>
      <c r="I18" s="19"/>
      <c r="J18" s="19"/>
      <c r="K18" s="19"/>
      <c r="L18" s="19"/>
    </row>
    <row r="19" spans="1:43" ht="25.5" x14ac:dyDescent="0.25">
      <c r="B19" s="139" t="s">
        <v>6</v>
      </c>
      <c r="C19" s="140"/>
      <c r="D19" s="140"/>
      <c r="E19" s="140"/>
      <c r="F19" s="141"/>
      <c r="G19" s="26" t="s">
        <v>211</v>
      </c>
      <c r="H19" s="1" t="s">
        <v>51</v>
      </c>
      <c r="I19" s="1" t="s">
        <v>48</v>
      </c>
      <c r="J19" s="26" t="s">
        <v>205</v>
      </c>
      <c r="K19" s="1" t="s">
        <v>16</v>
      </c>
      <c r="L19" s="1" t="s">
        <v>49</v>
      </c>
    </row>
    <row r="20" spans="1:43" s="29" customFormat="1" x14ac:dyDescent="0.25">
      <c r="B20" s="142">
        <v>1</v>
      </c>
      <c r="C20" s="142"/>
      <c r="D20" s="142"/>
      <c r="E20" s="142"/>
      <c r="F20" s="143"/>
      <c r="G20" s="28">
        <v>2</v>
      </c>
      <c r="H20" s="27">
        <v>3</v>
      </c>
      <c r="I20" s="27">
        <v>4</v>
      </c>
      <c r="J20" s="27">
        <v>5</v>
      </c>
      <c r="K20" s="27" t="s">
        <v>18</v>
      </c>
      <c r="L20" s="27" t="s">
        <v>19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29"/>
      <c r="B21" s="144" t="s">
        <v>55</v>
      </c>
      <c r="C21" s="146"/>
      <c r="D21" s="146"/>
      <c r="E21" s="146"/>
      <c r="F21" s="147"/>
      <c r="G21" s="51"/>
      <c r="H21" s="51"/>
      <c r="I21" s="51"/>
      <c r="J21" s="51"/>
      <c r="K21" s="51"/>
      <c r="L21" s="51"/>
    </row>
    <row r="22" spans="1:43" x14ac:dyDescent="0.25">
      <c r="A22" s="29"/>
      <c r="B22" s="144" t="s">
        <v>56</v>
      </c>
      <c r="C22" s="145"/>
      <c r="D22" s="145"/>
      <c r="E22" s="145"/>
      <c r="F22" s="145"/>
      <c r="G22" s="51"/>
      <c r="H22" s="51"/>
      <c r="I22" s="51"/>
      <c r="J22" s="51"/>
      <c r="K22" s="51"/>
      <c r="L22" s="51"/>
    </row>
    <row r="23" spans="1:43" s="38" customFormat="1" ht="15" customHeight="1" x14ac:dyDescent="0.25">
      <c r="A23" s="29"/>
      <c r="B23" s="136" t="s">
        <v>58</v>
      </c>
      <c r="C23" s="137"/>
      <c r="D23" s="137"/>
      <c r="E23" s="137"/>
      <c r="F23" s="138"/>
      <c r="G23" s="49"/>
      <c r="H23" s="49"/>
      <c r="I23" s="49"/>
      <c r="J23" s="49"/>
      <c r="K23" s="49"/>
      <c r="L23" s="49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38" customFormat="1" ht="15" customHeight="1" x14ac:dyDescent="0.25">
      <c r="A24" s="29"/>
      <c r="B24" s="136" t="s">
        <v>63</v>
      </c>
      <c r="C24" s="137"/>
      <c r="D24" s="137"/>
      <c r="E24" s="137"/>
      <c r="F24" s="138"/>
      <c r="G24" s="123">
        <v>8714.3799999999992</v>
      </c>
      <c r="H24" s="49"/>
      <c r="I24" s="49"/>
      <c r="J24" s="123">
        <v>6190.66</v>
      </c>
      <c r="K24" s="49"/>
      <c r="L24" s="4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29"/>
      <c r="B25" s="133" t="s">
        <v>64</v>
      </c>
      <c r="C25" s="134"/>
      <c r="D25" s="134"/>
      <c r="E25" s="134"/>
      <c r="F25" s="134"/>
      <c r="G25" s="49">
        <f>G24+G16</f>
        <v>8210.3600000000388</v>
      </c>
      <c r="H25" s="49"/>
      <c r="I25" s="49"/>
      <c r="J25" s="49">
        <f>J24+J16</f>
        <v>8863.7600000000348</v>
      </c>
      <c r="K25" s="49"/>
      <c r="L25" s="49"/>
    </row>
    <row r="26" spans="1:43" ht="15.75" x14ac:dyDescent="0.25">
      <c r="B26" s="15"/>
      <c r="C26" s="16"/>
      <c r="D26" s="16"/>
      <c r="E26" s="16"/>
      <c r="F26" s="16"/>
      <c r="G26" s="17"/>
      <c r="H26" s="17"/>
      <c r="I26" s="17"/>
      <c r="J26" s="17"/>
      <c r="K26" s="17"/>
    </row>
    <row r="27" spans="1:43" ht="15.75" x14ac:dyDescent="0.25">
      <c r="B27" s="148" t="s">
        <v>69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</row>
    <row r="28" spans="1:43" ht="15.75" x14ac:dyDescent="0.25">
      <c r="B28" s="15"/>
      <c r="C28" s="16"/>
      <c r="D28" s="16"/>
      <c r="E28" s="16"/>
      <c r="F28" s="16"/>
      <c r="G28" s="17"/>
      <c r="H28" s="17"/>
      <c r="I28" s="17"/>
      <c r="J28" s="17"/>
      <c r="K28" s="17"/>
    </row>
    <row r="29" spans="1:43" ht="15" customHeight="1" x14ac:dyDescent="0.25">
      <c r="B29" s="149" t="s">
        <v>202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</row>
    <row r="30" spans="1:43" x14ac:dyDescent="0.25">
      <c r="B30" s="149" t="s">
        <v>203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</row>
    <row r="31" spans="1:43" ht="15" customHeight="1" x14ac:dyDescent="0.25">
      <c r="B31" s="149" t="s">
        <v>200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43" ht="36.75" customHeight="1" x14ac:dyDescent="0.25"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</row>
    <row r="33" spans="2:12" x14ac:dyDescent="0.25">
      <c r="B33" s="151"/>
      <c r="C33" s="151"/>
      <c r="D33" s="151"/>
      <c r="E33" s="151"/>
      <c r="F33" s="151"/>
      <c r="G33" s="151"/>
      <c r="H33" s="151"/>
      <c r="I33" s="151"/>
      <c r="J33" s="151"/>
      <c r="K33" s="151"/>
    </row>
    <row r="34" spans="2:12" ht="15" customHeight="1" x14ac:dyDescent="0.25">
      <c r="B34" s="132" t="s">
        <v>204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</row>
    <row r="35" spans="2:12" x14ac:dyDescent="0.25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</row>
  </sheetData>
  <mergeCells count="28"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  <mergeCell ref="B30:L30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3"/>
  <sheetViews>
    <sheetView topLeftCell="C1" zoomScaleNormal="100" workbookViewId="0">
      <selection activeCell="B6" sqref="B6:L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0"/>
      <c r="F1" s="2"/>
      <c r="G1" s="2"/>
      <c r="H1" s="2"/>
      <c r="I1" s="2"/>
      <c r="J1" s="2"/>
      <c r="K1" s="2"/>
    </row>
    <row r="2" spans="2:12" ht="15.75" customHeight="1" x14ac:dyDescent="0.25">
      <c r="B2" s="150" t="s">
        <v>11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2:12" ht="18" x14ac:dyDescent="0.25">
      <c r="B3" s="2"/>
      <c r="C3" s="2"/>
      <c r="D3" s="2"/>
      <c r="E3" s="20"/>
      <c r="F3" s="2"/>
      <c r="G3" s="2"/>
      <c r="H3" s="2"/>
      <c r="I3" s="2"/>
      <c r="J3" s="3"/>
      <c r="K3" s="3"/>
    </row>
    <row r="4" spans="2:12" ht="18" customHeight="1" x14ac:dyDescent="0.25">
      <c r="B4" s="150" t="s">
        <v>65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2:12" ht="18" x14ac:dyDescent="0.25">
      <c r="B5" s="2"/>
      <c r="C5" s="2"/>
      <c r="D5" s="2"/>
      <c r="E5" s="20"/>
      <c r="F5" s="2"/>
      <c r="G5" s="2"/>
      <c r="H5" s="2"/>
      <c r="I5" s="2"/>
      <c r="J5" s="3"/>
      <c r="K5" s="3"/>
    </row>
    <row r="6" spans="2:12" ht="15.75" customHeight="1" x14ac:dyDescent="0.25">
      <c r="B6" s="150" t="s">
        <v>17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2:12" ht="18" x14ac:dyDescent="0.25">
      <c r="B7" s="2"/>
      <c r="C7" s="2"/>
      <c r="D7" s="2"/>
      <c r="E7" s="20"/>
      <c r="F7" s="2"/>
      <c r="G7" s="2"/>
      <c r="H7" s="2"/>
      <c r="I7" s="2"/>
      <c r="J7" s="3"/>
      <c r="K7" s="3"/>
    </row>
    <row r="8" spans="2:12" ht="25.5" x14ac:dyDescent="0.25">
      <c r="B8" s="159" t="s">
        <v>6</v>
      </c>
      <c r="C8" s="160"/>
      <c r="D8" s="160"/>
      <c r="E8" s="160"/>
      <c r="F8" s="161"/>
      <c r="G8" s="39" t="s">
        <v>211</v>
      </c>
      <c r="H8" s="39" t="s">
        <v>51</v>
      </c>
      <c r="I8" s="39" t="s">
        <v>48</v>
      </c>
      <c r="J8" s="39" t="s">
        <v>205</v>
      </c>
      <c r="K8" s="39" t="s">
        <v>16</v>
      </c>
      <c r="L8" s="39" t="s">
        <v>49</v>
      </c>
    </row>
    <row r="9" spans="2:12" ht="16.5" customHeight="1" x14ac:dyDescent="0.25">
      <c r="B9" s="159">
        <v>1</v>
      </c>
      <c r="C9" s="160"/>
      <c r="D9" s="160"/>
      <c r="E9" s="160"/>
      <c r="F9" s="161"/>
      <c r="G9" s="39">
        <v>2</v>
      </c>
      <c r="H9" s="39">
        <v>3</v>
      </c>
      <c r="I9" s="39">
        <v>4</v>
      </c>
      <c r="J9" s="39">
        <v>5</v>
      </c>
      <c r="K9" s="39" t="s">
        <v>18</v>
      </c>
      <c r="L9" s="39" t="s">
        <v>19</v>
      </c>
    </row>
    <row r="10" spans="2:12" ht="15.75" x14ac:dyDescent="0.25">
      <c r="B10" s="68"/>
      <c r="C10" s="68"/>
      <c r="D10" s="68"/>
      <c r="E10" s="68"/>
      <c r="F10" s="75" t="s">
        <v>20</v>
      </c>
      <c r="G10" s="69">
        <f>G11</f>
        <v>432475.50000000006</v>
      </c>
      <c r="H10" s="69">
        <f t="shared" ref="H10:J10" si="0">H11</f>
        <v>516297.18999999994</v>
      </c>
      <c r="I10" s="69">
        <f t="shared" si="0"/>
        <v>516297.18999999994</v>
      </c>
      <c r="J10" s="69">
        <f t="shared" si="0"/>
        <v>511797.27</v>
      </c>
      <c r="K10" s="70">
        <f>J10/G10*100</f>
        <v>118.34133263040334</v>
      </c>
      <c r="L10" s="70">
        <f>J10/I10*100</f>
        <v>99.128424464212188</v>
      </c>
    </row>
    <row r="11" spans="2:12" ht="15.75" customHeight="1" x14ac:dyDescent="0.25">
      <c r="B11" s="7">
        <v>6</v>
      </c>
      <c r="C11" s="7"/>
      <c r="D11" s="7"/>
      <c r="E11" s="7"/>
      <c r="F11" s="7" t="s">
        <v>2</v>
      </c>
      <c r="G11" s="44">
        <f>G12+G19+G23+G27+G32</f>
        <v>432475.50000000006</v>
      </c>
      <c r="H11" s="193">
        <f t="shared" ref="H11:J11" si="1">H12+H19+H23+H27+H32</f>
        <v>516297.18999999994</v>
      </c>
      <c r="I11" s="44">
        <f t="shared" si="1"/>
        <v>516297.18999999994</v>
      </c>
      <c r="J11" s="44">
        <f t="shared" si="1"/>
        <v>511797.27</v>
      </c>
      <c r="K11" s="53">
        <f>J11/G11*100</f>
        <v>118.34133263040334</v>
      </c>
      <c r="L11" s="53">
        <f>J11/I11*100</f>
        <v>99.128424464212188</v>
      </c>
    </row>
    <row r="12" spans="2:12" ht="25.5" x14ac:dyDescent="0.25">
      <c r="B12" s="7"/>
      <c r="C12" s="12">
        <v>63</v>
      </c>
      <c r="D12" s="12"/>
      <c r="E12" s="12"/>
      <c r="F12" s="12" t="s">
        <v>21</v>
      </c>
      <c r="G12" s="45">
        <f>G13+G16</f>
        <v>393387.26</v>
      </c>
      <c r="H12" s="194">
        <f t="shared" ref="H12:J12" si="2">H13+H16</f>
        <v>477667.85</v>
      </c>
      <c r="I12" s="45">
        <f t="shared" si="2"/>
        <v>477667.85</v>
      </c>
      <c r="J12" s="45">
        <f t="shared" si="2"/>
        <v>469239.26</v>
      </c>
      <c r="K12" s="53">
        <f t="shared" ref="K12:K34" si="3">J12/G12*100</f>
        <v>119.28176321724297</v>
      </c>
      <c r="L12" s="53">
        <f t="shared" ref="L12:L34" si="4">J12/I12*100</f>
        <v>98.235470526224461</v>
      </c>
    </row>
    <row r="13" spans="2:12" ht="25.5" x14ac:dyDescent="0.25">
      <c r="B13" s="8"/>
      <c r="C13" s="8"/>
      <c r="D13" s="8">
        <v>636</v>
      </c>
      <c r="E13" s="8"/>
      <c r="F13" s="31" t="s">
        <v>151</v>
      </c>
      <c r="G13" s="46">
        <f>G14+G15</f>
        <v>393387.26</v>
      </c>
      <c r="H13" s="191">
        <f t="shared" ref="H13:J13" si="5">H14+H15</f>
        <v>476682.85</v>
      </c>
      <c r="I13" s="46">
        <f t="shared" si="5"/>
        <v>476682.85</v>
      </c>
      <c r="J13" s="46">
        <f t="shared" si="5"/>
        <v>469239.26</v>
      </c>
      <c r="K13" s="53">
        <f t="shared" si="3"/>
        <v>119.28176321724297</v>
      </c>
      <c r="L13" s="53">
        <f t="shared" si="4"/>
        <v>98.43846070820463</v>
      </c>
    </row>
    <row r="14" spans="2:12" ht="25.5" x14ac:dyDescent="0.25">
      <c r="B14" s="8"/>
      <c r="C14" s="8"/>
      <c r="D14" s="8"/>
      <c r="E14" s="8">
        <v>6361</v>
      </c>
      <c r="F14" s="12" t="s">
        <v>70</v>
      </c>
      <c r="G14" s="47">
        <v>385690.56</v>
      </c>
      <c r="H14" s="195">
        <v>473126.85</v>
      </c>
      <c r="I14" s="47">
        <v>473126.85</v>
      </c>
      <c r="J14" s="47">
        <v>465683.42</v>
      </c>
      <c r="K14" s="53">
        <f t="shared" si="3"/>
        <v>120.74016538024679</v>
      </c>
      <c r="L14" s="53">
        <f t="shared" si="4"/>
        <v>98.426758067101886</v>
      </c>
    </row>
    <row r="15" spans="2:12" ht="25.5" x14ac:dyDescent="0.25">
      <c r="B15" s="8"/>
      <c r="C15" s="8"/>
      <c r="D15" s="8"/>
      <c r="E15" s="8">
        <v>6362</v>
      </c>
      <c r="F15" s="12" t="s">
        <v>71</v>
      </c>
      <c r="G15" s="47">
        <v>7696.7</v>
      </c>
      <c r="H15" s="195">
        <v>3556</v>
      </c>
      <c r="I15" s="47">
        <v>3556</v>
      </c>
      <c r="J15" s="47">
        <v>3555.84</v>
      </c>
      <c r="K15" s="53">
        <f t="shared" ref="K15" si="6">J15/G15*100</f>
        <v>46.199540062624244</v>
      </c>
      <c r="L15" s="53">
        <f t="shared" ref="L15" si="7">J15/I15*100</f>
        <v>99.995500562429697</v>
      </c>
    </row>
    <row r="16" spans="2:12" x14ac:dyDescent="0.25">
      <c r="B16" s="8"/>
      <c r="C16" s="8"/>
      <c r="D16" s="8">
        <v>638</v>
      </c>
      <c r="E16" s="8"/>
      <c r="F16" s="12" t="s">
        <v>72</v>
      </c>
      <c r="G16" s="46">
        <v>0</v>
      </c>
      <c r="H16" s="191">
        <f t="shared" ref="H16:J16" si="8">H17</f>
        <v>985</v>
      </c>
      <c r="I16" s="46">
        <f t="shared" si="8"/>
        <v>985</v>
      </c>
      <c r="J16" s="46">
        <f t="shared" si="8"/>
        <v>0</v>
      </c>
      <c r="K16" s="53" t="e">
        <f t="shared" ref="K16:K17" si="9">J16/G16*100</f>
        <v>#DIV/0!</v>
      </c>
      <c r="L16" s="53">
        <f t="shared" ref="L16:L17" si="10">J16/I16*100</f>
        <v>0</v>
      </c>
    </row>
    <row r="17" spans="2:12" x14ac:dyDescent="0.25">
      <c r="B17" s="8"/>
      <c r="C17" s="8"/>
      <c r="D17" s="8"/>
      <c r="E17" s="8">
        <v>6381</v>
      </c>
      <c r="F17" s="12" t="s">
        <v>73</v>
      </c>
      <c r="G17" s="47">
        <v>0</v>
      </c>
      <c r="H17" s="195">
        <v>985</v>
      </c>
      <c r="I17" s="47">
        <v>985</v>
      </c>
      <c r="J17" s="47">
        <v>0</v>
      </c>
      <c r="K17" s="53" t="e">
        <f t="shared" si="9"/>
        <v>#DIV/0!</v>
      </c>
      <c r="L17" s="53">
        <f t="shared" si="10"/>
        <v>0</v>
      </c>
    </row>
    <row r="18" spans="2:12" x14ac:dyDescent="0.25">
      <c r="B18" s="65"/>
      <c r="C18" s="65"/>
      <c r="D18" s="65"/>
      <c r="E18" s="65"/>
      <c r="F18" s="66"/>
      <c r="G18" s="59"/>
      <c r="H18" s="196"/>
      <c r="I18" s="59"/>
      <c r="J18" s="59"/>
      <c r="K18" s="67"/>
      <c r="L18" s="67"/>
    </row>
    <row r="19" spans="2:12" x14ac:dyDescent="0.25">
      <c r="B19" s="8"/>
      <c r="C19" s="8">
        <v>64</v>
      </c>
      <c r="D19" s="8"/>
      <c r="E19" s="8"/>
      <c r="F19" s="12" t="s">
        <v>74</v>
      </c>
      <c r="G19" s="45">
        <f>G20</f>
        <v>0.03</v>
      </c>
      <c r="H19" s="194">
        <v>0</v>
      </c>
      <c r="I19" s="45">
        <v>0</v>
      </c>
      <c r="J19" s="45">
        <v>0</v>
      </c>
      <c r="K19" s="53">
        <f t="shared" ref="K19:K21" si="11">J19/G19*100</f>
        <v>0</v>
      </c>
      <c r="L19" s="53" t="e">
        <f t="shared" ref="L19:L21" si="12">J19/I19*100</f>
        <v>#DIV/0!</v>
      </c>
    </row>
    <row r="20" spans="2:12" x14ac:dyDescent="0.25">
      <c r="B20" s="8"/>
      <c r="C20" s="8"/>
      <c r="D20" s="8">
        <v>641</v>
      </c>
      <c r="E20" s="8"/>
      <c r="F20" s="12" t="s">
        <v>75</v>
      </c>
      <c r="G20" s="46">
        <f>G21</f>
        <v>0.03</v>
      </c>
      <c r="H20" s="191">
        <v>0</v>
      </c>
      <c r="I20" s="46">
        <v>0</v>
      </c>
      <c r="J20" s="46">
        <v>0</v>
      </c>
      <c r="K20" s="53">
        <f t="shared" si="11"/>
        <v>0</v>
      </c>
      <c r="L20" s="53" t="e">
        <f t="shared" si="12"/>
        <v>#DIV/0!</v>
      </c>
    </row>
    <row r="21" spans="2:12" x14ac:dyDescent="0.25">
      <c r="B21" s="8"/>
      <c r="C21" s="8"/>
      <c r="D21" s="8"/>
      <c r="E21" s="8">
        <v>6413</v>
      </c>
      <c r="F21" s="12" t="s">
        <v>76</v>
      </c>
      <c r="G21" s="47">
        <v>0.03</v>
      </c>
      <c r="H21" s="195">
        <v>0</v>
      </c>
      <c r="I21" s="47">
        <v>0</v>
      </c>
      <c r="J21" s="47">
        <v>0</v>
      </c>
      <c r="K21" s="53">
        <f t="shared" si="11"/>
        <v>0</v>
      </c>
      <c r="L21" s="53" t="e">
        <f t="shared" si="12"/>
        <v>#DIV/0!</v>
      </c>
    </row>
    <row r="22" spans="2:12" x14ac:dyDescent="0.25">
      <c r="B22" s="65"/>
      <c r="C22" s="65"/>
      <c r="D22" s="65"/>
      <c r="E22" s="65"/>
      <c r="F22" s="66"/>
      <c r="G22" s="59"/>
      <c r="H22" s="196"/>
      <c r="I22" s="59"/>
      <c r="J22" s="59"/>
      <c r="K22" s="67"/>
      <c r="L22" s="67"/>
    </row>
    <row r="23" spans="2:12" ht="25.5" x14ac:dyDescent="0.25">
      <c r="B23" s="8"/>
      <c r="C23" s="8">
        <v>65</v>
      </c>
      <c r="D23" s="8"/>
      <c r="E23" s="8"/>
      <c r="F23" s="12" t="s">
        <v>77</v>
      </c>
      <c r="G23" s="45">
        <f>G24</f>
        <v>3099.08</v>
      </c>
      <c r="H23" s="194">
        <f t="shared" ref="H23:J24" si="13">H24</f>
        <v>2135</v>
      </c>
      <c r="I23" s="45">
        <f t="shared" si="13"/>
        <v>2135</v>
      </c>
      <c r="J23" s="45">
        <f t="shared" si="13"/>
        <v>2092.84</v>
      </c>
      <c r="K23" s="53">
        <f t="shared" si="3"/>
        <v>67.531009202731141</v>
      </c>
      <c r="L23" s="53">
        <f t="shared" si="4"/>
        <v>98.025292740046837</v>
      </c>
    </row>
    <row r="24" spans="2:12" x14ac:dyDescent="0.25">
      <c r="B24" s="8"/>
      <c r="C24" s="8"/>
      <c r="D24" s="8">
        <v>652</v>
      </c>
      <c r="E24" s="8"/>
      <c r="F24" s="12" t="s">
        <v>78</v>
      </c>
      <c r="G24" s="46">
        <f>G25</f>
        <v>3099.08</v>
      </c>
      <c r="H24" s="191">
        <f t="shared" si="13"/>
        <v>2135</v>
      </c>
      <c r="I24" s="46">
        <f t="shared" si="13"/>
        <v>2135</v>
      </c>
      <c r="J24" s="46">
        <f t="shared" si="13"/>
        <v>2092.84</v>
      </c>
      <c r="K24" s="53">
        <f t="shared" si="3"/>
        <v>67.531009202731141</v>
      </c>
      <c r="L24" s="53">
        <f t="shared" si="4"/>
        <v>98.025292740046837</v>
      </c>
    </row>
    <row r="25" spans="2:12" x14ac:dyDescent="0.25">
      <c r="B25" s="8"/>
      <c r="C25" s="8"/>
      <c r="D25" s="8"/>
      <c r="E25" s="8">
        <v>6526</v>
      </c>
      <c r="F25" s="12" t="s">
        <v>79</v>
      </c>
      <c r="G25" s="47">
        <v>3099.08</v>
      </c>
      <c r="H25" s="195">
        <v>2135</v>
      </c>
      <c r="I25" s="47">
        <v>2135</v>
      </c>
      <c r="J25" s="47">
        <v>2092.84</v>
      </c>
      <c r="K25" s="53">
        <f t="shared" si="3"/>
        <v>67.531009202731141</v>
      </c>
      <c r="L25" s="53">
        <f t="shared" si="4"/>
        <v>98.025292740046837</v>
      </c>
    </row>
    <row r="26" spans="2:12" x14ac:dyDescent="0.25">
      <c r="B26" s="65"/>
      <c r="C26" s="65"/>
      <c r="D26" s="65"/>
      <c r="E26" s="65"/>
      <c r="F26" s="66"/>
      <c r="G26" s="59"/>
      <c r="H26" s="196"/>
      <c r="I26" s="59"/>
      <c r="J26" s="59"/>
      <c r="K26" s="67"/>
      <c r="L26" s="67"/>
    </row>
    <row r="27" spans="2:12" ht="25.5" x14ac:dyDescent="0.25">
      <c r="B27" s="8"/>
      <c r="C27" s="8">
        <v>66</v>
      </c>
      <c r="D27" s="9"/>
      <c r="E27" s="9"/>
      <c r="F27" s="12" t="s">
        <v>22</v>
      </c>
      <c r="G27" s="45"/>
      <c r="H27" s="194">
        <f t="shared" ref="H27:J27" si="14">H28</f>
        <v>150</v>
      </c>
      <c r="I27" s="45">
        <f t="shared" si="14"/>
        <v>150</v>
      </c>
      <c r="J27" s="45">
        <f t="shared" si="14"/>
        <v>2149.1400000000003</v>
      </c>
      <c r="K27" s="53" t="e">
        <f t="shared" ref="K27:K30" si="15">J27/G27*100</f>
        <v>#DIV/0!</v>
      </c>
      <c r="L27" s="53">
        <f t="shared" ref="L27:L30" si="16">J27/I27*100</f>
        <v>1432.7600000000002</v>
      </c>
    </row>
    <row r="28" spans="2:12" ht="38.25" x14ac:dyDescent="0.25">
      <c r="B28" s="8"/>
      <c r="C28" s="25"/>
      <c r="D28" s="9">
        <v>663</v>
      </c>
      <c r="E28" s="9"/>
      <c r="F28" s="12" t="s">
        <v>80</v>
      </c>
      <c r="G28" s="46"/>
      <c r="H28" s="191">
        <f>H30+H29</f>
        <v>150</v>
      </c>
      <c r="I28" s="46">
        <f>I30+I29</f>
        <v>150</v>
      </c>
      <c r="J28" s="46">
        <f>J30+J29</f>
        <v>2149.1400000000003</v>
      </c>
      <c r="K28" s="53" t="e">
        <f t="shared" si="15"/>
        <v>#DIV/0!</v>
      </c>
      <c r="L28" s="53">
        <f t="shared" si="16"/>
        <v>1432.7600000000002</v>
      </c>
    </row>
    <row r="29" spans="2:12" x14ac:dyDescent="0.25">
      <c r="B29" s="8"/>
      <c r="C29" s="25"/>
      <c r="D29" s="9"/>
      <c r="E29" s="9">
        <v>6631</v>
      </c>
      <c r="F29" s="12" t="s">
        <v>81</v>
      </c>
      <c r="G29" s="47"/>
      <c r="H29" s="195">
        <v>150</v>
      </c>
      <c r="I29" s="47">
        <v>150</v>
      </c>
      <c r="J29" s="47">
        <v>150</v>
      </c>
      <c r="K29" s="53" t="e">
        <f t="shared" si="15"/>
        <v>#DIV/0!</v>
      </c>
      <c r="L29" s="53">
        <f t="shared" si="16"/>
        <v>100</v>
      </c>
    </row>
    <row r="30" spans="2:12" x14ac:dyDescent="0.25">
      <c r="B30" s="8"/>
      <c r="C30" s="8"/>
      <c r="D30" s="9"/>
      <c r="E30" s="9">
        <v>6632</v>
      </c>
      <c r="F30" s="12" t="s">
        <v>199</v>
      </c>
      <c r="G30" s="47"/>
      <c r="H30" s="195"/>
      <c r="I30" s="47">
        <v>0</v>
      </c>
      <c r="J30" s="47">
        <v>1999.14</v>
      </c>
      <c r="K30" s="53" t="e">
        <f t="shared" si="15"/>
        <v>#DIV/0!</v>
      </c>
      <c r="L30" s="53" t="e">
        <f t="shared" si="16"/>
        <v>#DIV/0!</v>
      </c>
    </row>
    <row r="31" spans="2:12" x14ac:dyDescent="0.25">
      <c r="B31" s="65"/>
      <c r="C31" s="65"/>
      <c r="D31" s="71"/>
      <c r="E31" s="71"/>
      <c r="F31" s="66"/>
      <c r="G31" s="59"/>
      <c r="H31" s="196"/>
      <c r="I31" s="59"/>
      <c r="J31" s="59"/>
      <c r="K31" s="67"/>
      <c r="L31" s="67"/>
    </row>
    <row r="32" spans="2:12" ht="25.5" x14ac:dyDescent="0.25">
      <c r="B32" s="8"/>
      <c r="C32" s="8">
        <v>67</v>
      </c>
      <c r="D32" s="9"/>
      <c r="E32" s="9"/>
      <c r="F32" s="12" t="s">
        <v>82</v>
      </c>
      <c r="G32" s="45">
        <f>G33</f>
        <v>35989.129999999997</v>
      </c>
      <c r="H32" s="194">
        <f t="shared" ref="H32:J33" si="17">H33</f>
        <v>36344.339999999997</v>
      </c>
      <c r="I32" s="45">
        <f t="shared" si="17"/>
        <v>36344.339999999997</v>
      </c>
      <c r="J32" s="45">
        <f t="shared" si="17"/>
        <v>38316.03</v>
      </c>
      <c r="K32" s="53">
        <f t="shared" si="3"/>
        <v>106.46556335204546</v>
      </c>
      <c r="L32" s="53">
        <f t="shared" si="4"/>
        <v>105.42502629020089</v>
      </c>
    </row>
    <row r="33" spans="2:12" ht="25.5" x14ac:dyDescent="0.25">
      <c r="B33" s="8"/>
      <c r="C33" s="8"/>
      <c r="D33" s="9">
        <v>671</v>
      </c>
      <c r="E33" s="9"/>
      <c r="F33" s="12" t="s">
        <v>83</v>
      </c>
      <c r="G33" s="46">
        <f>G34</f>
        <v>35989.129999999997</v>
      </c>
      <c r="H33" s="191">
        <f t="shared" si="17"/>
        <v>36344.339999999997</v>
      </c>
      <c r="I33" s="46">
        <f t="shared" si="17"/>
        <v>36344.339999999997</v>
      </c>
      <c r="J33" s="46">
        <f t="shared" si="17"/>
        <v>38316.03</v>
      </c>
      <c r="K33" s="53">
        <f t="shared" si="3"/>
        <v>106.46556335204546</v>
      </c>
      <c r="L33" s="53">
        <f t="shared" si="4"/>
        <v>105.42502629020089</v>
      </c>
    </row>
    <row r="34" spans="2:12" ht="25.5" x14ac:dyDescent="0.25">
      <c r="B34" s="8"/>
      <c r="C34" s="8"/>
      <c r="D34" s="9"/>
      <c r="E34" s="9">
        <v>6711</v>
      </c>
      <c r="F34" s="12" t="s">
        <v>84</v>
      </c>
      <c r="G34" s="47">
        <v>35989.129999999997</v>
      </c>
      <c r="H34" s="195">
        <v>36344.339999999997</v>
      </c>
      <c r="I34" s="47">
        <v>36344.339999999997</v>
      </c>
      <c r="J34" s="47">
        <v>38316.03</v>
      </c>
      <c r="K34" s="53">
        <f t="shared" si="3"/>
        <v>106.46556335204546</v>
      </c>
      <c r="L34" s="53">
        <f t="shared" si="4"/>
        <v>105.42502629020089</v>
      </c>
    </row>
    <row r="35" spans="2:12" x14ac:dyDescent="0.25">
      <c r="B35" s="8"/>
      <c r="C35" s="8"/>
      <c r="D35" s="8"/>
      <c r="E35" s="8"/>
      <c r="F35" s="31"/>
      <c r="G35" s="47"/>
      <c r="H35" s="195"/>
      <c r="I35" s="47"/>
      <c r="J35" s="48"/>
      <c r="K35" s="53"/>
      <c r="L35" s="53"/>
    </row>
    <row r="36" spans="2:12" x14ac:dyDescent="0.25">
      <c r="B36" s="8"/>
      <c r="C36" s="8"/>
      <c r="D36" s="8"/>
      <c r="E36" s="8"/>
      <c r="F36" s="31"/>
      <c r="G36" s="47"/>
      <c r="H36" s="195"/>
      <c r="I36" s="47"/>
      <c r="J36" s="48"/>
      <c r="K36" s="53"/>
      <c r="L36" s="53"/>
    </row>
    <row r="37" spans="2:12" ht="15.75" customHeight="1" x14ac:dyDescent="0.25">
      <c r="H37" s="198"/>
    </row>
    <row r="38" spans="2:12" ht="15.75" customHeight="1" x14ac:dyDescent="0.25">
      <c r="B38" s="20"/>
      <c r="C38" s="20"/>
      <c r="D38" s="20"/>
      <c r="E38" s="20"/>
      <c r="F38" s="20"/>
      <c r="G38" s="20"/>
      <c r="H38" s="20"/>
      <c r="I38" s="20"/>
      <c r="J38" s="3"/>
      <c r="K38" s="3"/>
      <c r="L38" s="3"/>
    </row>
    <row r="39" spans="2:12" ht="25.5" x14ac:dyDescent="0.25">
      <c r="B39" s="159" t="s">
        <v>6</v>
      </c>
      <c r="C39" s="160"/>
      <c r="D39" s="160"/>
      <c r="E39" s="160"/>
      <c r="F39" s="161"/>
      <c r="G39" s="39" t="s">
        <v>211</v>
      </c>
      <c r="H39" s="39" t="s">
        <v>51</v>
      </c>
      <c r="I39" s="39" t="s">
        <v>48</v>
      </c>
      <c r="J39" s="39" t="s">
        <v>205</v>
      </c>
      <c r="K39" s="39" t="s">
        <v>16</v>
      </c>
      <c r="L39" s="39" t="s">
        <v>49</v>
      </c>
    </row>
    <row r="40" spans="2:12" ht="12.75" customHeight="1" x14ac:dyDescent="0.25">
      <c r="B40" s="159">
        <v>1</v>
      </c>
      <c r="C40" s="160"/>
      <c r="D40" s="160"/>
      <c r="E40" s="160"/>
      <c r="F40" s="161"/>
      <c r="G40" s="39">
        <v>2</v>
      </c>
      <c r="H40" s="39">
        <v>3</v>
      </c>
      <c r="I40" s="39">
        <v>4</v>
      </c>
      <c r="J40" s="39">
        <v>5</v>
      </c>
      <c r="K40" s="39" t="s">
        <v>18</v>
      </c>
      <c r="L40" s="39" t="s">
        <v>19</v>
      </c>
    </row>
    <row r="41" spans="2:12" ht="15.75" x14ac:dyDescent="0.25">
      <c r="B41" s="76"/>
      <c r="C41" s="76"/>
      <c r="D41" s="76"/>
      <c r="E41" s="76"/>
      <c r="F41" s="76" t="s">
        <v>7</v>
      </c>
      <c r="G41" s="85">
        <f>G42+G96</f>
        <v>432979.52</v>
      </c>
      <c r="H41" s="85">
        <f>H42+H96</f>
        <v>516297.19</v>
      </c>
      <c r="I41" s="85">
        <f t="shared" ref="I41:J41" si="18">I42+I96</f>
        <v>516297.19</v>
      </c>
      <c r="J41" s="85">
        <f t="shared" si="18"/>
        <v>509124.17</v>
      </c>
      <c r="K41" s="86">
        <f>J41/G41*100</f>
        <v>117.58620130577999</v>
      </c>
      <c r="L41" s="86">
        <f>J41/I41*100</f>
        <v>98.610680023263342</v>
      </c>
    </row>
    <row r="42" spans="2:12" x14ac:dyDescent="0.25">
      <c r="B42" s="91">
        <v>3</v>
      </c>
      <c r="C42" s="91"/>
      <c r="D42" s="91"/>
      <c r="E42" s="91"/>
      <c r="F42" s="91" t="s">
        <v>3</v>
      </c>
      <c r="G42" s="92">
        <f>G43+G52+G80+G86+G91</f>
        <v>427240.23000000004</v>
      </c>
      <c r="H42" s="92">
        <f t="shared" ref="H42:J42" si="19">H43+H52+H80+H86+H91</f>
        <v>513076.44</v>
      </c>
      <c r="I42" s="92">
        <f t="shared" si="19"/>
        <v>513076.44</v>
      </c>
      <c r="J42" s="92">
        <f t="shared" si="19"/>
        <v>504052.82</v>
      </c>
      <c r="K42" s="93">
        <f>J42/G42*100</f>
        <v>117.97878210111439</v>
      </c>
      <c r="L42" s="93">
        <f>J42/I42*100</f>
        <v>98.241271807374346</v>
      </c>
    </row>
    <row r="43" spans="2:12" x14ac:dyDescent="0.25">
      <c r="B43" s="7"/>
      <c r="C43" s="7">
        <v>31</v>
      </c>
      <c r="D43" s="12"/>
      <c r="E43" s="12"/>
      <c r="F43" s="12" t="s">
        <v>4</v>
      </c>
      <c r="G43" s="45">
        <f>G44+G46+G48</f>
        <v>345901.41000000003</v>
      </c>
      <c r="H43" s="194">
        <f t="shared" ref="H43:J43" si="20">H44+H46+H48</f>
        <v>413791</v>
      </c>
      <c r="I43" s="45">
        <f t="shared" si="20"/>
        <v>413791</v>
      </c>
      <c r="J43" s="45">
        <f t="shared" si="20"/>
        <v>410195.61</v>
      </c>
      <c r="K43" s="87">
        <f t="shared" ref="K43:K106" si="21">J43/G43*100</f>
        <v>118.58743507290126</v>
      </c>
      <c r="L43" s="48">
        <f>J43/I43*100</f>
        <v>99.131109666474131</v>
      </c>
    </row>
    <row r="44" spans="2:12" x14ac:dyDescent="0.25">
      <c r="B44" s="31"/>
      <c r="C44" s="31"/>
      <c r="D44" s="31">
        <v>311</v>
      </c>
      <c r="E44" s="31"/>
      <c r="F44" s="31" t="s">
        <v>24</v>
      </c>
      <c r="G44" s="46">
        <f>G45</f>
        <v>286447.45</v>
      </c>
      <c r="H44" s="191">
        <f t="shared" ref="H44:J44" si="22">H45</f>
        <v>337575</v>
      </c>
      <c r="I44" s="46">
        <f t="shared" si="22"/>
        <v>337575</v>
      </c>
      <c r="J44" s="46">
        <f t="shared" si="22"/>
        <v>335640.19</v>
      </c>
      <c r="K44" s="87">
        <f t="shared" si="21"/>
        <v>117.1733907912254</v>
      </c>
      <c r="L44" s="48">
        <f t="shared" ref="L44:L89" si="23">J44/I44*100</f>
        <v>99.426850329556387</v>
      </c>
    </row>
    <row r="45" spans="2:12" x14ac:dyDescent="0.25">
      <c r="B45" s="31"/>
      <c r="C45" s="31"/>
      <c r="D45" s="31"/>
      <c r="E45" s="31">
        <v>3111</v>
      </c>
      <c r="F45" s="31" t="s">
        <v>25</v>
      </c>
      <c r="G45" s="47">
        <v>286447.45</v>
      </c>
      <c r="H45" s="195">
        <v>337575</v>
      </c>
      <c r="I45" s="47">
        <v>337575</v>
      </c>
      <c r="J45" s="47">
        <v>335640.19</v>
      </c>
      <c r="K45" s="87">
        <f t="shared" si="21"/>
        <v>117.1733907912254</v>
      </c>
      <c r="L45" s="48">
        <f t="shared" si="23"/>
        <v>99.426850329556387</v>
      </c>
    </row>
    <row r="46" spans="2:12" x14ac:dyDescent="0.25">
      <c r="B46" s="31"/>
      <c r="C46" s="31"/>
      <c r="D46" s="31">
        <v>312</v>
      </c>
      <c r="E46" s="31"/>
      <c r="F46" s="31" t="s">
        <v>101</v>
      </c>
      <c r="G46" s="46">
        <f>G47</f>
        <v>12174.11</v>
      </c>
      <c r="H46" s="191">
        <f t="shared" ref="H46:J46" si="24">H47</f>
        <v>20166</v>
      </c>
      <c r="I46" s="46">
        <f t="shared" si="24"/>
        <v>20166</v>
      </c>
      <c r="J46" s="46">
        <f t="shared" si="24"/>
        <v>19174.810000000001</v>
      </c>
      <c r="K46" s="87">
        <f t="shared" si="21"/>
        <v>157.50481965416773</v>
      </c>
      <c r="L46" s="48">
        <f t="shared" si="23"/>
        <v>95.084845780025802</v>
      </c>
    </row>
    <row r="47" spans="2:12" x14ac:dyDescent="0.25">
      <c r="B47" s="31"/>
      <c r="C47" s="31"/>
      <c r="D47" s="31"/>
      <c r="E47" s="31">
        <v>3121</v>
      </c>
      <c r="F47" s="31" t="s">
        <v>101</v>
      </c>
      <c r="G47" s="47">
        <v>12174.11</v>
      </c>
      <c r="H47" s="195">
        <v>20166</v>
      </c>
      <c r="I47" s="47">
        <v>20166</v>
      </c>
      <c r="J47" s="47">
        <v>19174.810000000001</v>
      </c>
      <c r="K47" s="87">
        <f t="shared" si="21"/>
        <v>157.50481965416773</v>
      </c>
      <c r="L47" s="48">
        <f t="shared" si="23"/>
        <v>95.084845780025802</v>
      </c>
    </row>
    <row r="48" spans="2:12" x14ac:dyDescent="0.25">
      <c r="B48" s="31"/>
      <c r="C48" s="31"/>
      <c r="D48" s="31">
        <v>313</v>
      </c>
      <c r="E48" s="31"/>
      <c r="F48" s="31" t="s">
        <v>102</v>
      </c>
      <c r="G48" s="46">
        <f>G49+G50</f>
        <v>47279.850000000006</v>
      </c>
      <c r="H48" s="191">
        <f t="shared" ref="H48:J48" si="25">H49+H50</f>
        <v>56050</v>
      </c>
      <c r="I48" s="46">
        <f>I49+I50</f>
        <v>56050</v>
      </c>
      <c r="J48" s="46">
        <f t="shared" si="25"/>
        <v>55380.61</v>
      </c>
      <c r="K48" s="87">
        <f t="shared" si="21"/>
        <v>117.13364149843959</v>
      </c>
      <c r="L48" s="48">
        <f t="shared" si="23"/>
        <v>98.805727029438003</v>
      </c>
    </row>
    <row r="49" spans="2:12" x14ac:dyDescent="0.25">
      <c r="B49" s="31"/>
      <c r="C49" s="31"/>
      <c r="D49" s="31"/>
      <c r="E49" s="31">
        <v>3132</v>
      </c>
      <c r="F49" s="31" t="s">
        <v>103</v>
      </c>
      <c r="G49" s="47">
        <v>47240.94</v>
      </c>
      <c r="H49" s="195">
        <v>56050</v>
      </c>
      <c r="I49" s="47">
        <v>56050</v>
      </c>
      <c r="J49" s="47">
        <v>55380.61</v>
      </c>
      <c r="K49" s="87">
        <f t="shared" si="21"/>
        <v>117.23011862168704</v>
      </c>
      <c r="L49" s="48">
        <f t="shared" si="23"/>
        <v>98.805727029438003</v>
      </c>
    </row>
    <row r="50" spans="2:12" ht="25.5" x14ac:dyDescent="0.25">
      <c r="B50" s="31"/>
      <c r="C50" s="31"/>
      <c r="D50" s="31"/>
      <c r="E50" s="31">
        <v>3133</v>
      </c>
      <c r="F50" s="31" t="s">
        <v>104</v>
      </c>
      <c r="G50" s="47">
        <v>38.909999999999997</v>
      </c>
      <c r="H50" s="195">
        <v>0</v>
      </c>
      <c r="I50" s="47">
        <v>0</v>
      </c>
      <c r="J50" s="47">
        <v>0</v>
      </c>
      <c r="K50" s="87">
        <f t="shared" si="21"/>
        <v>0</v>
      </c>
      <c r="L50" s="48" t="e">
        <f t="shared" si="23"/>
        <v>#DIV/0!</v>
      </c>
    </row>
    <row r="51" spans="2:12" x14ac:dyDescent="0.25">
      <c r="B51" s="72"/>
      <c r="C51" s="72"/>
      <c r="D51" s="72"/>
      <c r="E51" s="72"/>
      <c r="F51" s="72"/>
      <c r="G51" s="59"/>
      <c r="H51" s="197"/>
      <c r="I51" s="59"/>
      <c r="J51" s="59"/>
      <c r="K51" s="88"/>
      <c r="L51" s="60"/>
    </row>
    <row r="52" spans="2:12" x14ac:dyDescent="0.25">
      <c r="B52" s="31"/>
      <c r="C52" s="63">
        <v>32</v>
      </c>
      <c r="D52" s="14"/>
      <c r="E52" s="14"/>
      <c r="F52" s="31" t="s">
        <v>12</v>
      </c>
      <c r="G52" s="45">
        <f>G53+G58+G65+G73</f>
        <v>71454.759999999995</v>
      </c>
      <c r="H52" s="194">
        <f t="shared" ref="H52:J52" si="26">H53+H58+H65+H73</f>
        <v>89635.44</v>
      </c>
      <c r="I52" s="45">
        <f t="shared" si="26"/>
        <v>89635.44</v>
      </c>
      <c r="J52" s="45">
        <f t="shared" si="26"/>
        <v>84227.069999999992</v>
      </c>
      <c r="K52" s="87">
        <f t="shared" si="21"/>
        <v>117.87468042716817</v>
      </c>
      <c r="L52" s="48">
        <f t="shared" si="23"/>
        <v>93.966259327783732</v>
      </c>
    </row>
    <row r="53" spans="2:12" x14ac:dyDescent="0.25">
      <c r="B53" s="31"/>
      <c r="C53" s="31"/>
      <c r="D53" s="31">
        <v>321</v>
      </c>
      <c r="E53" s="31"/>
      <c r="F53" s="31" t="s">
        <v>26</v>
      </c>
      <c r="G53" s="46">
        <f>G54+G55+G56+G57</f>
        <v>32292.639999999999</v>
      </c>
      <c r="H53" s="191">
        <f t="shared" ref="H53:J53" si="27">H54+H55+H56+H57</f>
        <v>32719</v>
      </c>
      <c r="I53" s="46">
        <f t="shared" si="27"/>
        <v>32719</v>
      </c>
      <c r="J53" s="46">
        <f t="shared" si="27"/>
        <v>32405.95</v>
      </c>
      <c r="K53" s="87">
        <f t="shared" si="21"/>
        <v>100.35088490752074</v>
      </c>
      <c r="L53" s="48">
        <f t="shared" si="23"/>
        <v>99.043216479721266</v>
      </c>
    </row>
    <row r="54" spans="2:12" x14ac:dyDescent="0.25">
      <c r="B54" s="31"/>
      <c r="C54" s="63"/>
      <c r="D54" s="31"/>
      <c r="E54" s="31">
        <v>3211</v>
      </c>
      <c r="F54" s="31" t="s">
        <v>27</v>
      </c>
      <c r="G54" s="47">
        <v>371.62</v>
      </c>
      <c r="H54" s="195">
        <v>240</v>
      </c>
      <c r="I54" s="47">
        <v>240</v>
      </c>
      <c r="J54" s="47">
        <v>398.25</v>
      </c>
      <c r="K54" s="87">
        <f t="shared" si="21"/>
        <v>107.1659221785695</v>
      </c>
      <c r="L54" s="48">
        <f t="shared" si="23"/>
        <v>165.9375</v>
      </c>
    </row>
    <row r="55" spans="2:12" ht="25.5" x14ac:dyDescent="0.25">
      <c r="B55" s="31"/>
      <c r="C55" s="63"/>
      <c r="D55" s="31"/>
      <c r="E55" s="31">
        <v>3212</v>
      </c>
      <c r="F55" s="31" t="s">
        <v>105</v>
      </c>
      <c r="G55" s="47">
        <v>31171.84</v>
      </c>
      <c r="H55" s="195">
        <v>31515</v>
      </c>
      <c r="I55" s="47">
        <v>31515</v>
      </c>
      <c r="J55" s="47">
        <v>30911.71</v>
      </c>
      <c r="K55" s="87">
        <f t="shared" si="21"/>
        <v>99.165496807374851</v>
      </c>
      <c r="L55" s="48">
        <f t="shared" si="23"/>
        <v>98.085705219736624</v>
      </c>
    </row>
    <row r="56" spans="2:12" x14ac:dyDescent="0.25">
      <c r="B56" s="31"/>
      <c r="C56" s="63"/>
      <c r="D56" s="31"/>
      <c r="E56" s="31">
        <v>3213</v>
      </c>
      <c r="F56" s="31" t="s">
        <v>106</v>
      </c>
      <c r="G56" s="47"/>
      <c r="H56" s="195">
        <v>584</v>
      </c>
      <c r="I56" s="47">
        <v>584</v>
      </c>
      <c r="J56" s="47">
        <v>583.99</v>
      </c>
      <c r="K56" s="87"/>
      <c r="L56" s="48"/>
    </row>
    <row r="57" spans="2:12" x14ac:dyDescent="0.25">
      <c r="B57" s="31"/>
      <c r="C57" s="63"/>
      <c r="D57" s="14"/>
      <c r="E57" s="31">
        <v>3214</v>
      </c>
      <c r="F57" s="31" t="s">
        <v>107</v>
      </c>
      <c r="G57" s="47">
        <v>749.18</v>
      </c>
      <c r="H57" s="195">
        <v>380</v>
      </c>
      <c r="I57" s="47">
        <v>380</v>
      </c>
      <c r="J57" s="47">
        <v>512</v>
      </c>
      <c r="K57" s="87">
        <f t="shared" si="21"/>
        <v>68.341386582663716</v>
      </c>
      <c r="L57" s="48">
        <f t="shared" si="23"/>
        <v>134.73684210526315</v>
      </c>
    </row>
    <row r="58" spans="2:12" x14ac:dyDescent="0.25">
      <c r="B58" s="31"/>
      <c r="C58" s="63"/>
      <c r="D58" s="14">
        <v>322</v>
      </c>
      <c r="E58" s="31"/>
      <c r="F58" s="31" t="s">
        <v>108</v>
      </c>
      <c r="G58" s="46">
        <f>G59+G60+G61+G62+G63+G64</f>
        <v>24948.85</v>
      </c>
      <c r="H58" s="191">
        <f t="shared" ref="H58:J58" si="28">H59+H60+H61+H62+H63+H64</f>
        <v>38298.270000000004</v>
      </c>
      <c r="I58" s="46">
        <f t="shared" si="28"/>
        <v>38298.270000000004</v>
      </c>
      <c r="J58" s="46">
        <f t="shared" si="28"/>
        <v>33587.729999999996</v>
      </c>
      <c r="K58" s="87">
        <f t="shared" si="21"/>
        <v>134.62636554390281</v>
      </c>
      <c r="L58" s="48">
        <f t="shared" si="23"/>
        <v>87.700384377675519</v>
      </c>
    </row>
    <row r="59" spans="2:12" x14ac:dyDescent="0.25">
      <c r="B59" s="31"/>
      <c r="C59" s="63"/>
      <c r="D59" s="14"/>
      <c r="E59" s="31">
        <v>3221</v>
      </c>
      <c r="F59" s="12" t="s">
        <v>109</v>
      </c>
      <c r="G59" s="47">
        <v>2407.73</v>
      </c>
      <c r="H59" s="195">
        <v>4545.28</v>
      </c>
      <c r="I59" s="47">
        <v>4545.28</v>
      </c>
      <c r="J59" s="47">
        <v>3888.15</v>
      </c>
      <c r="K59" s="87">
        <f t="shared" si="21"/>
        <v>161.48613008933725</v>
      </c>
      <c r="L59" s="48">
        <f t="shared" si="23"/>
        <v>85.542584835257685</v>
      </c>
    </row>
    <row r="60" spans="2:12" x14ac:dyDescent="0.25">
      <c r="B60" s="31"/>
      <c r="C60" s="63"/>
      <c r="D60" s="14"/>
      <c r="E60" s="31">
        <v>3222</v>
      </c>
      <c r="F60" s="31" t="s">
        <v>110</v>
      </c>
      <c r="G60" s="47">
        <v>6526.4</v>
      </c>
      <c r="H60" s="195">
        <v>17755</v>
      </c>
      <c r="I60" s="47">
        <v>17755</v>
      </c>
      <c r="J60" s="47">
        <v>14505.83</v>
      </c>
      <c r="K60" s="87">
        <f t="shared" si="21"/>
        <v>222.26388207894092</v>
      </c>
      <c r="L60" s="48">
        <f t="shared" si="23"/>
        <v>81.699971838918614</v>
      </c>
    </row>
    <row r="61" spans="2:12" x14ac:dyDescent="0.25">
      <c r="B61" s="31"/>
      <c r="C61" s="63"/>
      <c r="D61" s="14"/>
      <c r="E61" s="31">
        <v>3223</v>
      </c>
      <c r="F61" s="31" t="s">
        <v>111</v>
      </c>
      <c r="G61" s="47">
        <v>14026.62</v>
      </c>
      <c r="H61" s="195">
        <v>13315</v>
      </c>
      <c r="I61" s="47">
        <v>13315</v>
      </c>
      <c r="J61" s="47">
        <v>12659.68</v>
      </c>
      <c r="K61" s="87">
        <f t="shared" si="21"/>
        <v>90.254672900527709</v>
      </c>
      <c r="L61" s="48">
        <f t="shared" si="23"/>
        <v>95.078332707472782</v>
      </c>
    </row>
    <row r="62" spans="2:12" ht="25.5" x14ac:dyDescent="0.25">
      <c r="B62" s="31"/>
      <c r="C62" s="63"/>
      <c r="D62" s="14"/>
      <c r="E62" s="31">
        <v>3224</v>
      </c>
      <c r="F62" s="31" t="s">
        <v>112</v>
      </c>
      <c r="G62" s="47">
        <v>842.96</v>
      </c>
      <c r="H62" s="195">
        <v>1132.19</v>
      </c>
      <c r="I62" s="47">
        <v>1132.19</v>
      </c>
      <c r="J62" s="47">
        <v>905.37</v>
      </c>
      <c r="K62" s="87">
        <f t="shared" si="21"/>
        <v>107.40367277213628</v>
      </c>
      <c r="L62" s="48">
        <f t="shared" si="23"/>
        <v>79.966260080021897</v>
      </c>
    </row>
    <row r="63" spans="2:12" x14ac:dyDescent="0.25">
      <c r="B63" s="31"/>
      <c r="C63" s="63"/>
      <c r="D63" s="14"/>
      <c r="E63" s="31">
        <v>3225</v>
      </c>
      <c r="F63" s="31" t="s">
        <v>113</v>
      </c>
      <c r="G63" s="47">
        <v>1145.1400000000001</v>
      </c>
      <c r="H63" s="195">
        <v>1550.8</v>
      </c>
      <c r="I63" s="47">
        <v>1550.8</v>
      </c>
      <c r="J63" s="47">
        <v>1628.7</v>
      </c>
      <c r="K63" s="87">
        <f t="shared" si="21"/>
        <v>142.22715126534746</v>
      </c>
      <c r="L63" s="48">
        <f t="shared" si="23"/>
        <v>105.02321382512253</v>
      </c>
    </row>
    <row r="64" spans="2:12" x14ac:dyDescent="0.25">
      <c r="B64" s="31"/>
      <c r="C64" s="63"/>
      <c r="D64" s="14"/>
      <c r="E64" s="31">
        <v>3227</v>
      </c>
      <c r="F64" s="31" t="s">
        <v>114</v>
      </c>
      <c r="G64" s="47"/>
      <c r="H64" s="195"/>
      <c r="I64" s="47"/>
      <c r="J64" s="47"/>
      <c r="K64" s="87"/>
      <c r="L64" s="48"/>
    </row>
    <row r="65" spans="2:12" x14ac:dyDescent="0.25">
      <c r="B65" s="31"/>
      <c r="C65" s="63"/>
      <c r="D65" s="14">
        <v>323</v>
      </c>
      <c r="E65" s="31"/>
      <c r="F65" s="31" t="s">
        <v>115</v>
      </c>
      <c r="G65" s="46">
        <f>G66+G67+G68+G69+G70+G71+G72</f>
        <v>9262.52</v>
      </c>
      <c r="H65" s="191">
        <f t="shared" ref="H65:J65" si="29">H66+H67+H68+H69+H70+H71+H72</f>
        <v>14290.630000000001</v>
      </c>
      <c r="I65" s="46">
        <f t="shared" si="29"/>
        <v>14290.630000000001</v>
      </c>
      <c r="J65" s="46">
        <f t="shared" si="29"/>
        <v>14056.670000000002</v>
      </c>
      <c r="K65" s="87">
        <f t="shared" si="21"/>
        <v>151.75859269399689</v>
      </c>
      <c r="L65" s="48">
        <f t="shared" si="23"/>
        <v>98.362843345604787</v>
      </c>
    </row>
    <row r="66" spans="2:12" x14ac:dyDescent="0.25">
      <c r="B66" s="31"/>
      <c r="C66" s="63"/>
      <c r="D66" s="14"/>
      <c r="E66" s="31">
        <v>3231</v>
      </c>
      <c r="F66" s="31" t="s">
        <v>116</v>
      </c>
      <c r="G66" s="47">
        <v>592.94000000000005</v>
      </c>
      <c r="H66" s="195">
        <v>480</v>
      </c>
      <c r="I66" s="47">
        <v>480</v>
      </c>
      <c r="J66" s="47">
        <v>466.67</v>
      </c>
      <c r="K66" s="87">
        <f t="shared" si="21"/>
        <v>78.704422032583395</v>
      </c>
      <c r="L66" s="48">
        <f t="shared" si="23"/>
        <v>97.222916666666663</v>
      </c>
    </row>
    <row r="67" spans="2:12" x14ac:dyDescent="0.25">
      <c r="B67" s="31"/>
      <c r="C67" s="63"/>
      <c r="D67" s="14"/>
      <c r="E67" s="31">
        <v>3232</v>
      </c>
      <c r="F67" s="31" t="s">
        <v>117</v>
      </c>
      <c r="G67" s="47">
        <v>2934.07</v>
      </c>
      <c r="H67" s="195">
        <v>4362.96</v>
      </c>
      <c r="I67" s="47">
        <v>4362.96</v>
      </c>
      <c r="J67" s="47">
        <v>4131.75</v>
      </c>
      <c r="K67" s="87">
        <f t="shared" si="21"/>
        <v>140.81974867675277</v>
      </c>
      <c r="L67" s="48">
        <f t="shared" si="23"/>
        <v>94.700616095494809</v>
      </c>
    </row>
    <row r="68" spans="2:12" x14ac:dyDescent="0.25">
      <c r="B68" s="31"/>
      <c r="C68" s="63"/>
      <c r="D68" s="14"/>
      <c r="E68" s="31">
        <v>3234</v>
      </c>
      <c r="F68" s="31" t="s">
        <v>118</v>
      </c>
      <c r="G68" s="47">
        <v>587.21</v>
      </c>
      <c r="H68" s="195">
        <v>755</v>
      </c>
      <c r="I68" s="47">
        <v>755</v>
      </c>
      <c r="J68" s="47">
        <v>715.52</v>
      </c>
      <c r="K68" s="87">
        <f t="shared" si="21"/>
        <v>121.8507859198583</v>
      </c>
      <c r="L68" s="48">
        <f t="shared" si="23"/>
        <v>94.770860927152313</v>
      </c>
    </row>
    <row r="69" spans="2:12" x14ac:dyDescent="0.25">
      <c r="B69" s="31"/>
      <c r="C69" s="63"/>
      <c r="D69" s="14"/>
      <c r="E69" s="31">
        <v>3236</v>
      </c>
      <c r="F69" s="31" t="s">
        <v>119</v>
      </c>
      <c r="G69" s="47">
        <v>1497.78</v>
      </c>
      <c r="H69" s="195">
        <v>1048.55</v>
      </c>
      <c r="I69" s="47">
        <v>1048.55</v>
      </c>
      <c r="J69" s="47">
        <v>1114.93</v>
      </c>
      <c r="K69" s="87">
        <f t="shared" si="21"/>
        <v>74.438836144160021</v>
      </c>
      <c r="L69" s="48">
        <f t="shared" si="23"/>
        <v>106.3306470840685</v>
      </c>
    </row>
    <row r="70" spans="2:12" x14ac:dyDescent="0.25">
      <c r="B70" s="31"/>
      <c r="C70" s="63"/>
      <c r="D70" s="14"/>
      <c r="E70" s="31">
        <v>3237</v>
      </c>
      <c r="F70" s="31" t="s">
        <v>120</v>
      </c>
      <c r="G70" s="47">
        <v>2130.9699999999998</v>
      </c>
      <c r="H70" s="195">
        <v>6214.12</v>
      </c>
      <c r="I70" s="47">
        <v>6214.12</v>
      </c>
      <c r="J70" s="47">
        <v>6212.37</v>
      </c>
      <c r="K70" s="87">
        <f t="shared" si="21"/>
        <v>291.52780189303462</v>
      </c>
      <c r="L70" s="48">
        <f t="shared" si="23"/>
        <v>99.971838329481884</v>
      </c>
    </row>
    <row r="71" spans="2:12" x14ac:dyDescent="0.25">
      <c r="B71" s="31"/>
      <c r="C71" s="63"/>
      <c r="D71" s="14"/>
      <c r="E71" s="31">
        <v>3238</v>
      </c>
      <c r="F71" s="31" t="s">
        <v>121</v>
      </c>
      <c r="G71" s="47">
        <v>1469.78</v>
      </c>
      <c r="H71" s="195">
        <v>1430</v>
      </c>
      <c r="I71" s="47">
        <v>1430</v>
      </c>
      <c r="J71" s="47">
        <v>1415.43</v>
      </c>
      <c r="K71" s="87">
        <f t="shared" si="21"/>
        <v>96.30216767135218</v>
      </c>
      <c r="L71" s="48">
        <f t="shared" si="23"/>
        <v>98.981118881118888</v>
      </c>
    </row>
    <row r="72" spans="2:12" x14ac:dyDescent="0.25">
      <c r="B72" s="31"/>
      <c r="C72" s="63"/>
      <c r="D72" s="14"/>
      <c r="E72" s="31">
        <v>3239</v>
      </c>
      <c r="F72" s="31" t="s">
        <v>122</v>
      </c>
      <c r="G72" s="47">
        <v>49.77</v>
      </c>
      <c r="H72" s="195">
        <v>0</v>
      </c>
      <c r="I72" s="47">
        <v>0</v>
      </c>
      <c r="J72" s="47">
        <v>0</v>
      </c>
      <c r="K72" s="87">
        <f t="shared" si="21"/>
        <v>0</v>
      </c>
      <c r="L72" s="48" t="e">
        <f t="shared" si="23"/>
        <v>#DIV/0!</v>
      </c>
    </row>
    <row r="73" spans="2:12" x14ac:dyDescent="0.25">
      <c r="B73" s="31"/>
      <c r="C73" s="63"/>
      <c r="D73" s="14">
        <v>329</v>
      </c>
      <c r="E73" s="31"/>
      <c r="F73" s="31" t="s">
        <v>123</v>
      </c>
      <c r="G73" s="46">
        <f>G74+G75+G76+G77+G78</f>
        <v>4950.75</v>
      </c>
      <c r="H73" s="191">
        <f t="shared" ref="H73:J73" si="30">H74+H75+H76+H77+H78</f>
        <v>4327.54</v>
      </c>
      <c r="I73" s="46">
        <f t="shared" si="30"/>
        <v>4327.54</v>
      </c>
      <c r="J73" s="46">
        <f t="shared" si="30"/>
        <v>4176.72</v>
      </c>
      <c r="K73" s="87">
        <f t="shared" si="21"/>
        <v>84.365399181942138</v>
      </c>
      <c r="L73" s="48">
        <f t="shared" si="23"/>
        <v>96.51487912301215</v>
      </c>
    </row>
    <row r="74" spans="2:12" x14ac:dyDescent="0.25">
      <c r="B74" s="31"/>
      <c r="C74" s="63"/>
      <c r="D74" s="14"/>
      <c r="E74" s="31">
        <v>3292</v>
      </c>
      <c r="F74" s="31" t="s">
        <v>124</v>
      </c>
      <c r="G74" s="47">
        <v>424.8</v>
      </c>
      <c r="H74" s="195">
        <v>500.81</v>
      </c>
      <c r="I74" s="47">
        <v>500.81</v>
      </c>
      <c r="J74" s="47">
        <v>500.81</v>
      </c>
      <c r="K74" s="87">
        <f t="shared" si="21"/>
        <v>117.89312617702447</v>
      </c>
      <c r="L74" s="48">
        <f t="shared" si="23"/>
        <v>100</v>
      </c>
    </row>
    <row r="75" spans="2:12" x14ac:dyDescent="0.25">
      <c r="B75" s="31"/>
      <c r="C75" s="63"/>
      <c r="D75" s="14"/>
      <c r="E75" s="31">
        <v>3294</v>
      </c>
      <c r="F75" s="31" t="s">
        <v>125</v>
      </c>
      <c r="G75" s="47">
        <v>53.09</v>
      </c>
      <c r="H75" s="195">
        <v>70</v>
      </c>
      <c r="I75" s="47">
        <v>70</v>
      </c>
      <c r="J75" s="47">
        <v>60.59</v>
      </c>
      <c r="K75" s="87">
        <f t="shared" si="21"/>
        <v>114.1269542286683</v>
      </c>
      <c r="L75" s="48">
        <f t="shared" si="23"/>
        <v>86.557142857142864</v>
      </c>
    </row>
    <row r="76" spans="2:12" x14ac:dyDescent="0.25">
      <c r="B76" s="31"/>
      <c r="C76" s="63"/>
      <c r="D76" s="14"/>
      <c r="E76" s="31">
        <v>3295</v>
      </c>
      <c r="F76" s="31" t="s">
        <v>126</v>
      </c>
      <c r="G76" s="47">
        <v>1654.06</v>
      </c>
      <c r="H76" s="195">
        <v>1724.73</v>
      </c>
      <c r="I76" s="47">
        <v>1724.73</v>
      </c>
      <c r="J76" s="47">
        <v>1724.16</v>
      </c>
      <c r="K76" s="87">
        <f t="shared" si="21"/>
        <v>104.23805666058064</v>
      </c>
      <c r="L76" s="48">
        <f t="shared" si="23"/>
        <v>99.96695134890679</v>
      </c>
    </row>
    <row r="77" spans="2:12" x14ac:dyDescent="0.25">
      <c r="B77" s="31"/>
      <c r="C77" s="63"/>
      <c r="D77" s="14"/>
      <c r="E77" s="31">
        <v>3296</v>
      </c>
      <c r="F77" s="31" t="s">
        <v>127</v>
      </c>
      <c r="G77" s="47">
        <v>1020.31</v>
      </c>
      <c r="H77" s="195">
        <v>0</v>
      </c>
      <c r="I77" s="47">
        <v>0</v>
      </c>
      <c r="J77" s="47">
        <v>0</v>
      </c>
      <c r="K77" s="87">
        <f t="shared" si="21"/>
        <v>0</v>
      </c>
      <c r="L77" s="48" t="e">
        <f t="shared" si="23"/>
        <v>#DIV/0!</v>
      </c>
    </row>
    <row r="78" spans="2:12" x14ac:dyDescent="0.25">
      <c r="B78" s="31"/>
      <c r="C78" s="63"/>
      <c r="D78" s="14"/>
      <c r="E78" s="31">
        <v>3299</v>
      </c>
      <c r="F78" s="31" t="s">
        <v>123</v>
      </c>
      <c r="G78" s="47">
        <v>1798.49</v>
      </c>
      <c r="H78" s="195">
        <v>2032</v>
      </c>
      <c r="I78" s="47">
        <v>2032</v>
      </c>
      <c r="J78" s="47">
        <v>1891.16</v>
      </c>
      <c r="K78" s="87">
        <f t="shared" si="21"/>
        <v>105.15265583906499</v>
      </c>
      <c r="L78" s="48">
        <f t="shared" si="23"/>
        <v>93.068897637795274</v>
      </c>
    </row>
    <row r="79" spans="2:12" x14ac:dyDescent="0.25">
      <c r="B79" s="72"/>
      <c r="C79" s="73"/>
      <c r="D79" s="74"/>
      <c r="E79" s="72"/>
      <c r="F79" s="72"/>
      <c r="G79" s="59"/>
      <c r="H79" s="196"/>
      <c r="I79" s="59"/>
      <c r="J79" s="59"/>
      <c r="K79" s="88"/>
      <c r="L79" s="60"/>
    </row>
    <row r="80" spans="2:12" x14ac:dyDescent="0.25">
      <c r="B80" s="31"/>
      <c r="C80" s="63">
        <v>34</v>
      </c>
      <c r="D80" s="14"/>
      <c r="E80" s="31"/>
      <c r="F80" s="31" t="s">
        <v>128</v>
      </c>
      <c r="G80" s="45">
        <f>G81</f>
        <v>1206.67</v>
      </c>
      <c r="H80" s="194">
        <f t="shared" ref="H80:J80" si="31">H81</f>
        <v>300</v>
      </c>
      <c r="I80" s="45">
        <f t="shared" si="31"/>
        <v>300</v>
      </c>
      <c r="J80" s="45">
        <f t="shared" si="31"/>
        <v>280.74</v>
      </c>
      <c r="K80" s="87">
        <f t="shared" si="21"/>
        <v>23.265681586514951</v>
      </c>
      <c r="L80" s="48">
        <f t="shared" si="23"/>
        <v>93.580000000000013</v>
      </c>
    </row>
    <row r="81" spans="2:12" x14ac:dyDescent="0.25">
      <c r="B81" s="31"/>
      <c r="C81" s="63"/>
      <c r="D81" s="14">
        <v>343</v>
      </c>
      <c r="E81" s="31"/>
      <c r="F81" s="31" t="s">
        <v>129</v>
      </c>
      <c r="G81" s="46">
        <f>G82+G83+G84</f>
        <v>1206.67</v>
      </c>
      <c r="H81" s="191">
        <f t="shared" ref="H81:J81" si="32">H82+H83+H84</f>
        <v>300</v>
      </c>
      <c r="I81" s="46">
        <f t="shared" si="32"/>
        <v>300</v>
      </c>
      <c r="J81" s="46">
        <f t="shared" si="32"/>
        <v>280.74</v>
      </c>
      <c r="K81" s="87">
        <f t="shared" si="21"/>
        <v>23.265681586514951</v>
      </c>
      <c r="L81" s="48">
        <f t="shared" si="23"/>
        <v>93.580000000000013</v>
      </c>
    </row>
    <row r="82" spans="2:12" x14ac:dyDescent="0.25">
      <c r="B82" s="31"/>
      <c r="C82" s="63"/>
      <c r="D82" s="14"/>
      <c r="E82" s="31">
        <v>3431</v>
      </c>
      <c r="F82" s="31" t="s">
        <v>130</v>
      </c>
      <c r="G82" s="47">
        <v>292.83</v>
      </c>
      <c r="H82" s="195">
        <v>295</v>
      </c>
      <c r="I82" s="47">
        <v>295</v>
      </c>
      <c r="J82" s="47">
        <v>280.74</v>
      </c>
      <c r="K82" s="87">
        <f t="shared" si="21"/>
        <v>95.871324659358677</v>
      </c>
      <c r="L82" s="48">
        <f t="shared" si="23"/>
        <v>95.166101694915255</v>
      </c>
    </row>
    <row r="83" spans="2:12" x14ac:dyDescent="0.25">
      <c r="B83" s="31"/>
      <c r="C83" s="63"/>
      <c r="D83" s="14"/>
      <c r="E83" s="31">
        <v>3433</v>
      </c>
      <c r="F83" s="31" t="s">
        <v>131</v>
      </c>
      <c r="G83" s="47">
        <v>913.84</v>
      </c>
      <c r="H83" s="195">
        <v>5</v>
      </c>
      <c r="I83" s="47">
        <v>5</v>
      </c>
      <c r="J83" s="47">
        <v>0</v>
      </c>
      <c r="K83" s="87">
        <f t="shared" ref="K83" si="33">J83/G83*100</f>
        <v>0</v>
      </c>
      <c r="L83" s="48">
        <f t="shared" ref="L83" si="34">J83/I83*100</f>
        <v>0</v>
      </c>
    </row>
    <row r="84" spans="2:12" x14ac:dyDescent="0.25">
      <c r="B84" s="31"/>
      <c r="C84" s="63"/>
      <c r="D84" s="14"/>
      <c r="E84" s="31">
        <v>3434</v>
      </c>
      <c r="F84" s="31" t="s">
        <v>132</v>
      </c>
      <c r="G84" s="47"/>
      <c r="H84" s="195"/>
      <c r="I84" s="47"/>
      <c r="J84" s="47"/>
      <c r="K84" s="87"/>
      <c r="L84" s="61"/>
    </row>
    <row r="85" spans="2:12" x14ac:dyDescent="0.25">
      <c r="B85" s="72"/>
      <c r="C85" s="73"/>
      <c r="D85" s="74"/>
      <c r="E85" s="72"/>
      <c r="F85" s="72"/>
      <c r="G85" s="59"/>
      <c r="H85" s="196"/>
      <c r="I85" s="59"/>
      <c r="J85" s="59"/>
      <c r="K85" s="88"/>
      <c r="L85" s="60"/>
    </row>
    <row r="86" spans="2:12" ht="25.5" x14ac:dyDescent="0.25">
      <c r="B86" s="31"/>
      <c r="C86" s="63">
        <v>37</v>
      </c>
      <c r="D86" s="14"/>
      <c r="E86" s="31"/>
      <c r="F86" s="12" t="s">
        <v>133</v>
      </c>
      <c r="G86" s="45">
        <f>G87</f>
        <v>8677.39</v>
      </c>
      <c r="H86" s="194">
        <f t="shared" ref="H86:J86" si="35">H87</f>
        <v>9350</v>
      </c>
      <c r="I86" s="45">
        <f t="shared" si="35"/>
        <v>9350</v>
      </c>
      <c r="J86" s="45">
        <f t="shared" si="35"/>
        <v>9349.4</v>
      </c>
      <c r="K86" s="87">
        <f t="shared" ref="K86:K89" si="36">J86/G86*100</f>
        <v>107.74437935830936</v>
      </c>
      <c r="L86" s="48">
        <f t="shared" ref="L86:L89" si="37">J86/I86*100</f>
        <v>99.993582887700526</v>
      </c>
    </row>
    <row r="87" spans="2:12" ht="25.5" x14ac:dyDescent="0.25">
      <c r="B87" s="31"/>
      <c r="C87" s="63"/>
      <c r="D87" s="14">
        <v>372</v>
      </c>
      <c r="E87" s="31"/>
      <c r="F87" s="31" t="s">
        <v>134</v>
      </c>
      <c r="G87" s="46">
        <f>G88+G89</f>
        <v>8677.39</v>
      </c>
      <c r="H87" s="191">
        <f t="shared" ref="H87:J87" si="38">H88+H89</f>
        <v>9350</v>
      </c>
      <c r="I87" s="46">
        <f t="shared" si="38"/>
        <v>9350</v>
      </c>
      <c r="J87" s="46">
        <f t="shared" si="38"/>
        <v>9349.4</v>
      </c>
      <c r="K87" s="87">
        <f t="shared" si="36"/>
        <v>107.74437935830936</v>
      </c>
      <c r="L87" s="48">
        <f t="shared" si="37"/>
        <v>99.993582887700526</v>
      </c>
    </row>
    <row r="88" spans="2:12" x14ac:dyDescent="0.25">
      <c r="B88" s="31"/>
      <c r="C88" s="63"/>
      <c r="D88" s="14"/>
      <c r="E88" s="31">
        <v>3721</v>
      </c>
      <c r="F88" s="31" t="s">
        <v>135</v>
      </c>
      <c r="G88" s="47"/>
      <c r="H88" s="195"/>
      <c r="I88" s="47"/>
      <c r="J88" s="47"/>
      <c r="K88" s="87"/>
      <c r="L88" s="48"/>
    </row>
    <row r="89" spans="2:12" x14ac:dyDescent="0.25">
      <c r="B89" s="31"/>
      <c r="C89" s="63"/>
      <c r="D89" s="14"/>
      <c r="E89" s="31">
        <v>3722</v>
      </c>
      <c r="F89" s="31" t="s">
        <v>136</v>
      </c>
      <c r="G89" s="47">
        <v>8677.39</v>
      </c>
      <c r="H89" s="195">
        <v>9350</v>
      </c>
      <c r="I89" s="47">
        <v>9350</v>
      </c>
      <c r="J89" s="47">
        <v>9349.4</v>
      </c>
      <c r="K89" s="87">
        <f t="shared" si="36"/>
        <v>107.74437935830936</v>
      </c>
      <c r="L89" s="48">
        <f t="shared" si="37"/>
        <v>99.993582887700526</v>
      </c>
    </row>
    <row r="90" spans="2:12" x14ac:dyDescent="0.25">
      <c r="B90" s="72"/>
      <c r="C90" s="73"/>
      <c r="D90" s="74"/>
      <c r="E90" s="72"/>
      <c r="F90" s="72"/>
      <c r="G90" s="59"/>
      <c r="H90" s="59"/>
      <c r="I90" s="59"/>
      <c r="J90" s="59"/>
      <c r="K90" s="88"/>
      <c r="L90" s="60"/>
    </row>
    <row r="91" spans="2:12" x14ac:dyDescent="0.25">
      <c r="B91" s="31"/>
      <c r="C91" s="63">
        <v>38</v>
      </c>
      <c r="D91" s="14"/>
      <c r="E91" s="31"/>
      <c r="F91" s="31" t="s">
        <v>137</v>
      </c>
      <c r="G91" s="45"/>
      <c r="H91" s="45"/>
      <c r="I91" s="45"/>
      <c r="J91" s="45"/>
      <c r="K91" s="87"/>
      <c r="L91" s="48"/>
    </row>
    <row r="92" spans="2:12" x14ac:dyDescent="0.25">
      <c r="B92" s="31"/>
      <c r="C92" s="63"/>
      <c r="D92" s="31">
        <v>381</v>
      </c>
      <c r="E92" s="31"/>
      <c r="F92" s="31" t="s">
        <v>81</v>
      </c>
      <c r="G92" s="46"/>
      <c r="H92" s="46"/>
      <c r="I92" s="46"/>
      <c r="J92" s="46"/>
      <c r="K92" s="87"/>
      <c r="L92" s="48"/>
    </row>
    <row r="93" spans="2:12" x14ac:dyDescent="0.25">
      <c r="B93" s="31"/>
      <c r="C93" s="63"/>
      <c r="D93" s="14"/>
      <c r="E93" s="31">
        <v>3811</v>
      </c>
      <c r="F93" s="31" t="s">
        <v>138</v>
      </c>
      <c r="G93" s="47"/>
      <c r="H93" s="47"/>
      <c r="I93" s="47"/>
      <c r="J93" s="47"/>
      <c r="K93" s="87"/>
      <c r="L93" s="48"/>
    </row>
    <row r="94" spans="2:12" x14ac:dyDescent="0.25">
      <c r="B94" s="31"/>
      <c r="C94" s="63"/>
      <c r="D94" s="14"/>
      <c r="E94" s="31"/>
      <c r="F94" s="31"/>
      <c r="G94" s="47"/>
      <c r="H94" s="47"/>
      <c r="I94" s="47"/>
      <c r="J94" s="47"/>
      <c r="K94" s="87"/>
      <c r="L94" s="48"/>
    </row>
    <row r="95" spans="2:12" x14ac:dyDescent="0.25">
      <c r="B95" s="31"/>
      <c r="C95" s="63"/>
      <c r="D95" s="14"/>
      <c r="E95" s="31"/>
      <c r="F95" s="31"/>
      <c r="G95" s="47"/>
      <c r="H95" s="47"/>
      <c r="I95" s="47"/>
      <c r="J95" s="47"/>
      <c r="K95" s="87"/>
      <c r="L95" s="48"/>
    </row>
    <row r="96" spans="2:12" x14ac:dyDescent="0.25">
      <c r="B96" s="94">
        <v>4</v>
      </c>
      <c r="C96" s="91"/>
      <c r="D96" s="91"/>
      <c r="E96" s="91"/>
      <c r="F96" s="95" t="s">
        <v>5</v>
      </c>
      <c r="G96" s="92">
        <f>G97+G110</f>
        <v>5739.29</v>
      </c>
      <c r="H96" s="92">
        <f t="shared" ref="H96:J96" si="39">H97+H110</f>
        <v>3220.75</v>
      </c>
      <c r="I96" s="92">
        <f t="shared" si="39"/>
        <v>3220.75</v>
      </c>
      <c r="J96" s="92">
        <f t="shared" si="39"/>
        <v>5071.3499999999995</v>
      </c>
      <c r="K96" s="93">
        <f t="shared" si="21"/>
        <v>88.361975087510814</v>
      </c>
      <c r="L96" s="93">
        <f>J96/I96*100</f>
        <v>157.45866645967553</v>
      </c>
    </row>
    <row r="97" spans="2:12" x14ac:dyDescent="0.25">
      <c r="B97" s="58"/>
      <c r="C97" s="7">
        <v>42</v>
      </c>
      <c r="D97" s="7"/>
      <c r="E97" s="7"/>
      <c r="F97" s="24" t="s">
        <v>139</v>
      </c>
      <c r="G97" s="45">
        <f>G100+G105+G107+G98</f>
        <v>5739.29</v>
      </c>
      <c r="H97" s="194">
        <f t="shared" ref="H97:J97" si="40">H100+H105+H107+H98</f>
        <v>3220.75</v>
      </c>
      <c r="I97" s="45">
        <f t="shared" si="40"/>
        <v>3220.75</v>
      </c>
      <c r="J97" s="45">
        <f t="shared" si="40"/>
        <v>5071.3499999999995</v>
      </c>
      <c r="K97" s="87">
        <f t="shared" si="21"/>
        <v>88.361975087510814</v>
      </c>
      <c r="L97" s="48">
        <f>J97/I97*100</f>
        <v>157.45866645967553</v>
      </c>
    </row>
    <row r="98" spans="2:12" x14ac:dyDescent="0.25">
      <c r="B98" s="58"/>
      <c r="C98" s="7"/>
      <c r="D98" s="12">
        <v>421</v>
      </c>
      <c r="E98" s="12"/>
      <c r="F98" s="24" t="s">
        <v>152</v>
      </c>
      <c r="G98" s="46">
        <f>G99</f>
        <v>597.25</v>
      </c>
      <c r="H98" s="191">
        <f t="shared" ref="H98:J98" si="41">H99</f>
        <v>0</v>
      </c>
      <c r="I98" s="46">
        <f t="shared" si="41"/>
        <v>0</v>
      </c>
      <c r="J98" s="46">
        <f t="shared" si="41"/>
        <v>0</v>
      </c>
      <c r="K98" s="87">
        <f t="shared" si="21"/>
        <v>0</v>
      </c>
      <c r="L98" s="48" t="e">
        <f t="shared" ref="L98:L99" si="42">J98/I98*100</f>
        <v>#DIV/0!</v>
      </c>
    </row>
    <row r="99" spans="2:12" x14ac:dyDescent="0.25">
      <c r="B99" s="58"/>
      <c r="C99" s="7"/>
      <c r="D99" s="7"/>
      <c r="E99" s="12">
        <v>4212</v>
      </c>
      <c r="F99" s="24" t="s">
        <v>153</v>
      </c>
      <c r="G99" s="47">
        <v>597.25</v>
      </c>
      <c r="H99" s="195">
        <v>0</v>
      </c>
      <c r="I99" s="47">
        <v>0</v>
      </c>
      <c r="J99" s="47">
        <v>0</v>
      </c>
      <c r="K99" s="87">
        <f t="shared" si="21"/>
        <v>0</v>
      </c>
      <c r="L99" s="48" t="e">
        <f t="shared" si="42"/>
        <v>#DIV/0!</v>
      </c>
    </row>
    <row r="100" spans="2:12" x14ac:dyDescent="0.25">
      <c r="B100" s="58"/>
      <c r="C100" s="7"/>
      <c r="D100" s="12">
        <v>422</v>
      </c>
      <c r="E100" s="7"/>
      <c r="F100" s="24" t="s">
        <v>140</v>
      </c>
      <c r="G100" s="46">
        <f>G101+G102+G103+G104</f>
        <v>4319.3</v>
      </c>
      <c r="H100" s="191">
        <f t="shared" ref="H100:J100" si="43">H101+H102+H103+H104</f>
        <v>2630.75</v>
      </c>
      <c r="I100" s="46">
        <f t="shared" si="43"/>
        <v>2630.75</v>
      </c>
      <c r="J100" s="46">
        <f t="shared" si="43"/>
        <v>4493.82</v>
      </c>
      <c r="K100" s="87">
        <f t="shared" si="21"/>
        <v>104.04046952052414</v>
      </c>
      <c r="L100" s="48">
        <f t="shared" ref="L100:L106" si="44">J100/I100*100</f>
        <v>170.81896797491208</v>
      </c>
    </row>
    <row r="101" spans="2:12" x14ac:dyDescent="0.25">
      <c r="B101" s="64"/>
      <c r="C101" s="12"/>
      <c r="D101" s="12"/>
      <c r="E101" s="12">
        <v>4221</v>
      </c>
      <c r="F101" s="24" t="s">
        <v>141</v>
      </c>
      <c r="G101" s="47">
        <v>3821.59</v>
      </c>
      <c r="H101" s="195">
        <v>2388.5</v>
      </c>
      <c r="I101" s="47">
        <v>2388.5</v>
      </c>
      <c r="J101" s="47">
        <v>4251.57</v>
      </c>
      <c r="K101" s="87">
        <f t="shared" si="21"/>
        <v>111.25133779395486</v>
      </c>
      <c r="L101" s="48">
        <f t="shared" si="44"/>
        <v>178.00167469122877</v>
      </c>
    </row>
    <row r="102" spans="2:12" x14ac:dyDescent="0.25">
      <c r="B102" s="64"/>
      <c r="C102" s="12"/>
      <c r="D102" s="12"/>
      <c r="E102" s="12">
        <v>4223</v>
      </c>
      <c r="F102" s="24" t="s">
        <v>142</v>
      </c>
      <c r="G102" s="47">
        <v>497.71</v>
      </c>
      <c r="H102" s="195">
        <v>242.25</v>
      </c>
      <c r="I102" s="47">
        <v>242.25</v>
      </c>
      <c r="J102" s="47">
        <v>242.25</v>
      </c>
      <c r="K102" s="87">
        <f t="shared" si="21"/>
        <v>48.672921982680677</v>
      </c>
      <c r="L102" s="48">
        <f t="shared" si="44"/>
        <v>100</v>
      </c>
    </row>
    <row r="103" spans="2:12" x14ac:dyDescent="0.25">
      <c r="B103" s="64"/>
      <c r="C103" s="12"/>
      <c r="D103" s="12"/>
      <c r="E103" s="12">
        <v>4226</v>
      </c>
      <c r="F103" s="24" t="s">
        <v>143</v>
      </c>
      <c r="G103" s="47">
        <v>0</v>
      </c>
      <c r="H103" s="195">
        <v>0</v>
      </c>
      <c r="I103" s="47">
        <v>0</v>
      </c>
      <c r="J103" s="47">
        <v>0</v>
      </c>
      <c r="K103" s="87" t="e">
        <f t="shared" si="21"/>
        <v>#DIV/0!</v>
      </c>
      <c r="L103" s="48" t="e">
        <f t="shared" si="44"/>
        <v>#DIV/0!</v>
      </c>
    </row>
    <row r="104" spans="2:12" x14ac:dyDescent="0.25">
      <c r="B104" s="64"/>
      <c r="C104" s="12"/>
      <c r="D104" s="12"/>
      <c r="E104" s="12">
        <v>4227</v>
      </c>
      <c r="F104" s="24" t="s">
        <v>144</v>
      </c>
      <c r="G104" s="47"/>
      <c r="H104" s="195"/>
      <c r="I104" s="47"/>
      <c r="J104" s="47"/>
      <c r="K104" s="87"/>
      <c r="L104" s="48"/>
    </row>
    <row r="105" spans="2:12" ht="25.5" x14ac:dyDescent="0.25">
      <c r="B105" s="64"/>
      <c r="C105" s="12"/>
      <c r="D105" s="12">
        <v>424</v>
      </c>
      <c r="E105" s="12"/>
      <c r="F105" s="24" t="s">
        <v>145</v>
      </c>
      <c r="G105" s="46">
        <f>G106</f>
        <v>822.74</v>
      </c>
      <c r="H105" s="191">
        <f t="shared" ref="H105:J105" si="45">H106</f>
        <v>590</v>
      </c>
      <c r="I105" s="46">
        <f t="shared" si="45"/>
        <v>590</v>
      </c>
      <c r="J105" s="46">
        <f t="shared" si="45"/>
        <v>577.53</v>
      </c>
      <c r="K105" s="87">
        <f t="shared" si="21"/>
        <v>70.195930670685755</v>
      </c>
      <c r="L105" s="48">
        <f t="shared" si="44"/>
        <v>97.886440677966107</v>
      </c>
    </row>
    <row r="106" spans="2:12" x14ac:dyDescent="0.25">
      <c r="B106" s="64"/>
      <c r="C106" s="12"/>
      <c r="D106" s="12"/>
      <c r="E106" s="12">
        <v>4241</v>
      </c>
      <c r="F106" s="24" t="s">
        <v>146</v>
      </c>
      <c r="G106" s="47">
        <v>822.74</v>
      </c>
      <c r="H106" s="195">
        <v>590</v>
      </c>
      <c r="I106" s="47">
        <v>590</v>
      </c>
      <c r="J106" s="47">
        <v>577.53</v>
      </c>
      <c r="K106" s="87">
        <f t="shared" si="21"/>
        <v>70.195930670685755</v>
      </c>
      <c r="L106" s="48">
        <f t="shared" si="44"/>
        <v>97.886440677966107</v>
      </c>
    </row>
    <row r="107" spans="2:12" x14ac:dyDescent="0.25">
      <c r="B107" s="64"/>
      <c r="C107" s="12"/>
      <c r="D107" s="12">
        <v>426</v>
      </c>
      <c r="E107" s="12"/>
      <c r="F107" s="24" t="s">
        <v>147</v>
      </c>
      <c r="G107" s="46"/>
      <c r="H107" s="127"/>
      <c r="I107" s="46"/>
      <c r="J107" s="46"/>
      <c r="K107" s="48"/>
      <c r="L107" s="48"/>
    </row>
    <row r="108" spans="2:12" x14ac:dyDescent="0.25">
      <c r="B108" s="64"/>
      <c r="C108" s="12"/>
      <c r="D108" s="12"/>
      <c r="E108" s="12">
        <v>4262</v>
      </c>
      <c r="F108" s="24" t="s">
        <v>148</v>
      </c>
      <c r="G108" s="47"/>
      <c r="H108" s="47"/>
      <c r="I108" s="47"/>
      <c r="J108" s="47"/>
      <c r="K108" s="48"/>
      <c r="L108" s="48"/>
    </row>
    <row r="109" spans="2:12" x14ac:dyDescent="0.25">
      <c r="B109" s="89"/>
      <c r="C109" s="66"/>
      <c r="D109" s="66"/>
      <c r="E109" s="66"/>
      <c r="F109" s="90"/>
      <c r="G109" s="59"/>
      <c r="H109" s="59"/>
      <c r="I109" s="59"/>
      <c r="J109" s="60"/>
      <c r="K109" s="60"/>
      <c r="L109" s="60"/>
    </row>
    <row r="110" spans="2:12" x14ac:dyDescent="0.25">
      <c r="B110" s="64"/>
      <c r="C110" s="11">
        <v>45</v>
      </c>
      <c r="D110" s="43"/>
      <c r="E110" s="43"/>
      <c r="F110" s="24" t="s">
        <v>149</v>
      </c>
      <c r="G110" s="45"/>
      <c r="H110" s="45"/>
      <c r="I110" s="45"/>
      <c r="J110" s="45"/>
      <c r="K110" s="48"/>
      <c r="L110" s="48"/>
    </row>
    <row r="111" spans="2:12" x14ac:dyDescent="0.25">
      <c r="B111" s="12"/>
      <c r="C111" s="43"/>
      <c r="D111" s="43">
        <v>451</v>
      </c>
      <c r="E111" s="43"/>
      <c r="F111" s="24" t="s">
        <v>150</v>
      </c>
      <c r="G111" s="46"/>
      <c r="H111" s="46"/>
      <c r="I111" s="46"/>
      <c r="J111" s="46"/>
      <c r="K111" s="48"/>
      <c r="L111" s="48"/>
    </row>
    <row r="112" spans="2:12" x14ac:dyDescent="0.25">
      <c r="B112" s="12"/>
      <c r="C112" s="12"/>
      <c r="D112" s="12"/>
      <c r="E112" s="12">
        <v>4511</v>
      </c>
      <c r="F112" s="24" t="s">
        <v>150</v>
      </c>
      <c r="G112" s="47"/>
      <c r="H112" s="47"/>
      <c r="I112" s="55"/>
      <c r="J112" s="48"/>
      <c r="K112" s="48"/>
      <c r="L112" s="48"/>
    </row>
    <row r="113" spans="2:12" x14ac:dyDescent="0.25">
      <c r="B113" s="12"/>
      <c r="C113" s="12"/>
      <c r="D113" s="8"/>
      <c r="E113" s="8"/>
      <c r="F113" s="8"/>
      <c r="G113" s="47"/>
      <c r="H113" s="47"/>
      <c r="I113" s="55"/>
      <c r="J113" s="48"/>
      <c r="K113" s="48"/>
      <c r="L113" s="48"/>
    </row>
  </sheetData>
  <mergeCells count="7">
    <mergeCell ref="B8:F8"/>
    <mergeCell ref="B9:F9"/>
    <mergeCell ref="B39:F39"/>
    <mergeCell ref="B40:F40"/>
    <mergeCell ref="B2:L2"/>
    <mergeCell ref="B4:L4"/>
    <mergeCell ref="B6:L6"/>
  </mergeCells>
  <pageMargins left="0.7" right="0.7" top="0.75" bottom="0.75" header="0.3" footer="0.3"/>
  <pageSetup paperSize="9" scale="49" fitToHeight="2" orientation="landscape" r:id="rId1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zoomScaleNormal="100" workbookViewId="0">
      <selection activeCell="B2" sqref="B2:H2"/>
    </sheetView>
  </sheetViews>
  <sheetFormatPr defaultRowHeight="15" x14ac:dyDescent="0.25"/>
  <cols>
    <col min="2" max="2" width="37.7109375" customWidth="1"/>
    <col min="3" max="6" width="25.28515625" style="103" customWidth="1"/>
    <col min="7" max="8" width="15.7109375" style="84" customWidth="1"/>
  </cols>
  <sheetData>
    <row r="1" spans="2:8" ht="18" x14ac:dyDescent="0.25">
      <c r="B1" s="20"/>
      <c r="C1" s="100"/>
      <c r="D1" s="100"/>
      <c r="E1" s="100"/>
      <c r="F1" s="101"/>
      <c r="G1" s="81"/>
      <c r="H1" s="81"/>
    </row>
    <row r="2" spans="2:8" ht="15.75" customHeight="1" x14ac:dyDescent="0.25">
      <c r="B2" s="150" t="s">
        <v>37</v>
      </c>
      <c r="C2" s="150"/>
      <c r="D2" s="150"/>
      <c r="E2" s="150"/>
      <c r="F2" s="150"/>
      <c r="G2" s="150"/>
      <c r="H2" s="150"/>
    </row>
    <row r="3" spans="2:8" ht="18" x14ac:dyDescent="0.25">
      <c r="B3" s="20"/>
      <c r="C3" s="100"/>
      <c r="D3" s="100"/>
      <c r="E3" s="100"/>
      <c r="F3" s="101"/>
      <c r="G3" s="81"/>
      <c r="H3" s="81"/>
    </row>
    <row r="4" spans="2:8" ht="25.5" x14ac:dyDescent="0.25">
      <c r="B4" s="39" t="s">
        <v>6</v>
      </c>
      <c r="C4" s="102" t="s">
        <v>211</v>
      </c>
      <c r="D4" s="102" t="s">
        <v>51</v>
      </c>
      <c r="E4" s="102" t="s">
        <v>48</v>
      </c>
      <c r="F4" s="102" t="s">
        <v>205</v>
      </c>
      <c r="G4" s="39" t="s">
        <v>16</v>
      </c>
      <c r="H4" s="39" t="s">
        <v>49</v>
      </c>
    </row>
    <row r="5" spans="2:8" x14ac:dyDescent="0.25">
      <c r="B5" s="39">
        <v>1</v>
      </c>
      <c r="C5" s="106">
        <v>2</v>
      </c>
      <c r="D5" s="106">
        <v>3</v>
      </c>
      <c r="E5" s="106">
        <v>4</v>
      </c>
      <c r="F5" s="106">
        <v>5</v>
      </c>
      <c r="G5" s="39" t="s">
        <v>18</v>
      </c>
      <c r="H5" s="39" t="s">
        <v>19</v>
      </c>
    </row>
    <row r="6" spans="2:8" ht="15.75" x14ac:dyDescent="0.25">
      <c r="B6" s="79" t="s">
        <v>36</v>
      </c>
      <c r="C6" s="97">
        <f>C8+C9+C11+C13+C15+C17+C21+C18+C24</f>
        <v>432475.5</v>
      </c>
      <c r="D6" s="97">
        <f>D8+D9+D11+D13+D15+D17+D21+D18+D24</f>
        <v>516297.18999999994</v>
      </c>
      <c r="E6" s="97">
        <f>E8+E9+E11+E13+E15+E17+E21+E18+E24</f>
        <v>516297.18999999994</v>
      </c>
      <c r="F6" s="97">
        <f>F8+F9+F11+F13+F15+F17+F21+F18+F24</f>
        <v>511797.27</v>
      </c>
      <c r="G6" s="82">
        <f>F6/C6*100</f>
        <v>118.34133263040334</v>
      </c>
      <c r="H6" s="82">
        <f>F6/E6*100</f>
        <v>99.128424464212188</v>
      </c>
    </row>
    <row r="7" spans="2:8" x14ac:dyDescent="0.25">
      <c r="B7" s="7" t="s">
        <v>34</v>
      </c>
      <c r="C7" s="46"/>
      <c r="D7" s="46"/>
      <c r="E7" s="46"/>
      <c r="F7" s="189"/>
      <c r="G7" s="190"/>
      <c r="H7" s="190"/>
    </row>
    <row r="8" spans="2:8" x14ac:dyDescent="0.25">
      <c r="B8" s="34" t="s">
        <v>33</v>
      </c>
      <c r="C8" s="46">
        <v>35989.129999999997</v>
      </c>
      <c r="D8" s="191">
        <v>36344.339999999997</v>
      </c>
      <c r="E8" s="46">
        <v>36344.339999999997</v>
      </c>
      <c r="F8" s="130">
        <v>38316.03</v>
      </c>
      <c r="G8" s="131">
        <f>F8/C8*100</f>
        <v>106.46556335204546</v>
      </c>
      <c r="H8" s="131">
        <f>F8/E8*100</f>
        <v>105.42502629020089</v>
      </c>
    </row>
    <row r="9" spans="2:8" x14ac:dyDescent="0.25">
      <c r="B9" s="33" t="s">
        <v>32</v>
      </c>
      <c r="C9" s="46"/>
      <c r="D9" s="191"/>
      <c r="E9" s="46"/>
      <c r="F9" s="130"/>
      <c r="G9" s="131"/>
      <c r="H9" s="131"/>
    </row>
    <row r="10" spans="2:8" x14ac:dyDescent="0.25">
      <c r="B10" s="7" t="s">
        <v>31</v>
      </c>
      <c r="C10" s="46"/>
      <c r="D10" s="191"/>
      <c r="E10" s="46"/>
      <c r="F10" s="130"/>
      <c r="G10" s="131"/>
      <c r="H10" s="131"/>
    </row>
    <row r="11" spans="2:8" x14ac:dyDescent="0.25">
      <c r="B11" s="32" t="s">
        <v>30</v>
      </c>
      <c r="C11" s="46"/>
      <c r="D11" s="191"/>
      <c r="E11" s="46"/>
      <c r="F11" s="130"/>
      <c r="G11" s="131"/>
      <c r="H11" s="131"/>
    </row>
    <row r="12" spans="2:8" x14ac:dyDescent="0.25">
      <c r="B12" s="7" t="s">
        <v>29</v>
      </c>
      <c r="C12" s="46"/>
      <c r="D12" s="191"/>
      <c r="E12" s="46"/>
      <c r="F12" s="130"/>
      <c r="G12" s="131"/>
      <c r="H12" s="131"/>
    </row>
    <row r="13" spans="2:8" x14ac:dyDescent="0.25">
      <c r="B13" s="32" t="s">
        <v>28</v>
      </c>
      <c r="C13" s="46">
        <v>0.03</v>
      </c>
      <c r="D13" s="191">
        <v>0</v>
      </c>
      <c r="E13" s="46">
        <v>0</v>
      </c>
      <c r="F13" s="130">
        <v>0</v>
      </c>
      <c r="G13" s="131">
        <f t="shared" ref="G13" si="0">F13/C13*100</f>
        <v>0</v>
      </c>
      <c r="H13" s="131" t="e">
        <f t="shared" ref="H13" si="1">F13/E13*100</f>
        <v>#DIV/0!</v>
      </c>
    </row>
    <row r="14" spans="2:8" x14ac:dyDescent="0.25">
      <c r="B14" s="23" t="s">
        <v>85</v>
      </c>
      <c r="C14" s="46"/>
      <c r="D14" s="191"/>
      <c r="E14" s="46"/>
      <c r="F14" s="130"/>
      <c r="G14" s="131"/>
      <c r="H14" s="131"/>
    </row>
    <row r="15" spans="2:8" x14ac:dyDescent="0.25">
      <c r="B15" s="32" t="s">
        <v>86</v>
      </c>
      <c r="C15" s="46">
        <v>3099.08</v>
      </c>
      <c r="D15" s="191">
        <v>1988</v>
      </c>
      <c r="E15" s="46">
        <v>1988</v>
      </c>
      <c r="F15" s="130">
        <v>1946.13</v>
      </c>
      <c r="G15" s="131">
        <f t="shared" ref="G15:G17" si="2">F15/C15*100</f>
        <v>62.797023632820071</v>
      </c>
      <c r="H15" s="131">
        <f t="shared" ref="H15:H17" si="3">F15/E15*100</f>
        <v>97.893863179074444</v>
      </c>
    </row>
    <row r="16" spans="2:8" x14ac:dyDescent="0.25">
      <c r="B16" s="23" t="s">
        <v>87</v>
      </c>
      <c r="C16" s="46"/>
      <c r="D16" s="191"/>
      <c r="E16" s="46"/>
      <c r="F16" s="130"/>
      <c r="G16" s="131"/>
      <c r="H16" s="131"/>
    </row>
    <row r="17" spans="2:8" x14ac:dyDescent="0.25">
      <c r="B17" s="54" t="s">
        <v>88</v>
      </c>
      <c r="C17" s="46">
        <v>393387.26</v>
      </c>
      <c r="D17" s="191">
        <v>476682.85</v>
      </c>
      <c r="E17" s="46">
        <v>476682.85</v>
      </c>
      <c r="F17" s="130">
        <v>469239.26</v>
      </c>
      <c r="G17" s="131">
        <f t="shared" si="2"/>
        <v>119.28176321724297</v>
      </c>
      <c r="H17" s="131">
        <f t="shared" si="3"/>
        <v>98.43846070820463</v>
      </c>
    </row>
    <row r="18" spans="2:8" x14ac:dyDescent="0.25">
      <c r="B18" s="32" t="s">
        <v>189</v>
      </c>
      <c r="C18" s="130">
        <f t="shared" ref="C18:D18" si="4">C19</f>
        <v>0</v>
      </c>
      <c r="D18" s="192">
        <f t="shared" si="4"/>
        <v>985</v>
      </c>
      <c r="E18" s="130">
        <f>E19</f>
        <v>985</v>
      </c>
      <c r="F18" s="130">
        <f>F19</f>
        <v>0</v>
      </c>
      <c r="G18" s="131" t="e">
        <f t="shared" ref="G18" si="5">F18/C18*100</f>
        <v>#DIV/0!</v>
      </c>
      <c r="H18" s="131">
        <f t="shared" ref="H18" si="6">F18/E18*100</f>
        <v>0</v>
      </c>
    </row>
    <row r="19" spans="2:8" x14ac:dyDescent="0.25">
      <c r="B19" s="32" t="s">
        <v>190</v>
      </c>
      <c r="C19" s="46">
        <v>0</v>
      </c>
      <c r="D19" s="191">
        <v>985</v>
      </c>
      <c r="E19" s="46">
        <v>985</v>
      </c>
      <c r="F19" s="130">
        <v>0</v>
      </c>
      <c r="G19" s="131"/>
      <c r="H19" s="131"/>
    </row>
    <row r="20" spans="2:8" x14ac:dyDescent="0.25">
      <c r="B20" s="23" t="s">
        <v>89</v>
      </c>
      <c r="C20" s="46"/>
      <c r="D20" s="191"/>
      <c r="E20" s="46"/>
      <c r="F20" s="130"/>
      <c r="G20" s="131"/>
      <c r="H20" s="131"/>
    </row>
    <row r="21" spans="2:8" x14ac:dyDescent="0.25">
      <c r="B21" s="32" t="s">
        <v>90</v>
      </c>
      <c r="C21" s="46">
        <v>0</v>
      </c>
      <c r="D21" s="191">
        <v>150</v>
      </c>
      <c r="E21" s="46">
        <v>150</v>
      </c>
      <c r="F21" s="130">
        <v>2149.14</v>
      </c>
      <c r="G21" s="131" t="e">
        <f t="shared" ref="G21" si="7">F21/C21*100</f>
        <v>#DIV/0!</v>
      </c>
      <c r="H21" s="131">
        <f t="shared" ref="H21" si="8">F21/E21*100</f>
        <v>1432.7599999999998</v>
      </c>
    </row>
    <row r="22" spans="2:8" x14ac:dyDescent="0.25">
      <c r="B22" s="32"/>
      <c r="C22" s="46"/>
      <c r="D22" s="191"/>
      <c r="E22" s="46"/>
      <c r="F22" s="130"/>
      <c r="G22" s="131"/>
      <c r="H22" s="131"/>
    </row>
    <row r="23" spans="2:8" ht="38.25" x14ac:dyDescent="0.25">
      <c r="B23" s="23" t="s">
        <v>91</v>
      </c>
      <c r="C23" s="46"/>
      <c r="D23" s="191"/>
      <c r="E23" s="46"/>
      <c r="F23" s="130"/>
      <c r="G23" s="131"/>
      <c r="H23" s="131"/>
    </row>
    <row r="24" spans="2:8" ht="38.25" x14ac:dyDescent="0.25">
      <c r="B24" s="32" t="s">
        <v>92</v>
      </c>
      <c r="C24" s="46">
        <v>0</v>
      </c>
      <c r="D24" s="191">
        <v>147</v>
      </c>
      <c r="E24" s="46">
        <v>147</v>
      </c>
      <c r="F24" s="130">
        <v>146.71</v>
      </c>
      <c r="G24" s="131" t="e">
        <f t="shared" ref="G24" si="9">F24/C24*100</f>
        <v>#DIV/0!</v>
      </c>
      <c r="H24" s="131">
        <f t="shared" ref="H24" si="10">F24/E24*100</f>
        <v>99.802721088435376</v>
      </c>
    </row>
    <row r="25" spans="2:8" x14ac:dyDescent="0.25">
      <c r="B25" s="32"/>
      <c r="C25" s="46"/>
      <c r="D25" s="127"/>
      <c r="E25" s="46"/>
      <c r="F25" s="130"/>
      <c r="G25" s="131"/>
      <c r="H25" s="131"/>
    </row>
    <row r="26" spans="2:8" x14ac:dyDescent="0.25">
      <c r="B26" s="23" t="s">
        <v>93</v>
      </c>
      <c r="C26" s="46"/>
      <c r="D26" s="46"/>
      <c r="E26" s="99"/>
      <c r="F26" s="130"/>
      <c r="G26" s="131"/>
      <c r="H26" s="131"/>
    </row>
    <row r="27" spans="2:8" x14ac:dyDescent="0.25">
      <c r="B27" s="32" t="s">
        <v>94</v>
      </c>
      <c r="C27" s="46"/>
      <c r="D27" s="46"/>
      <c r="E27" s="99"/>
      <c r="F27" s="130"/>
      <c r="G27" s="131"/>
      <c r="H27" s="131"/>
    </row>
    <row r="28" spans="2:8" ht="25.5" x14ac:dyDescent="0.25">
      <c r="B28" s="32" t="s">
        <v>95</v>
      </c>
      <c r="C28" s="46"/>
      <c r="D28" s="46"/>
      <c r="E28" s="99"/>
      <c r="F28" s="130"/>
      <c r="G28" s="131"/>
      <c r="H28" s="131"/>
    </row>
    <row r="29" spans="2:8" ht="25.5" x14ac:dyDescent="0.25">
      <c r="B29" s="32" t="s">
        <v>96</v>
      </c>
      <c r="C29" s="46"/>
      <c r="D29" s="46"/>
      <c r="E29" s="99"/>
      <c r="F29" s="189"/>
      <c r="G29" s="190"/>
      <c r="H29" s="190"/>
    </row>
    <row r="30" spans="2:8" x14ac:dyDescent="0.25">
      <c r="B30" s="32" t="s">
        <v>97</v>
      </c>
      <c r="C30" s="46"/>
      <c r="D30" s="46"/>
      <c r="E30" s="99"/>
      <c r="F30" s="189"/>
      <c r="G30" s="190"/>
      <c r="H30" s="190"/>
    </row>
    <row r="31" spans="2:8" x14ac:dyDescent="0.25">
      <c r="B31" s="32"/>
      <c r="C31" s="46"/>
      <c r="D31" s="46"/>
      <c r="E31" s="99"/>
      <c r="F31" s="189"/>
      <c r="G31" s="190"/>
      <c r="H31" s="190"/>
    </row>
    <row r="32" spans="2:8" x14ac:dyDescent="0.25">
      <c r="B32" s="32"/>
      <c r="C32" s="46"/>
      <c r="D32" s="46"/>
      <c r="E32" s="99"/>
      <c r="F32" s="189"/>
      <c r="G32" s="190"/>
      <c r="H32" s="190"/>
    </row>
    <row r="33" spans="2:8" ht="15.75" customHeight="1" x14ac:dyDescent="0.25">
      <c r="B33" s="80" t="s">
        <v>35</v>
      </c>
      <c r="C33" s="104">
        <f>C35+C42+C44+C45+C48+C51</f>
        <v>432979.52</v>
      </c>
      <c r="D33" s="104">
        <f>D35+D42+D44+D45+D48+D51</f>
        <v>516297.18999999994</v>
      </c>
      <c r="E33" s="104">
        <f>E35+E42+E44+E45+E48+E51</f>
        <v>516297.18999999994</v>
      </c>
      <c r="F33" s="104">
        <f>F35+F42+F44+F45+F48+F51</f>
        <v>509124.17</v>
      </c>
      <c r="G33" s="96">
        <f>F33/C33*100</f>
        <v>117.58620130577999</v>
      </c>
      <c r="H33" s="96">
        <f>F33/E33*100</f>
        <v>98.610680023263356</v>
      </c>
    </row>
    <row r="34" spans="2:8" ht="15.75" customHeight="1" x14ac:dyDescent="0.25">
      <c r="B34" s="7" t="s">
        <v>34</v>
      </c>
      <c r="C34" s="46"/>
      <c r="D34" s="46"/>
      <c r="E34" s="99"/>
      <c r="F34" s="128"/>
      <c r="G34" s="129"/>
      <c r="H34" s="129"/>
    </row>
    <row r="35" spans="2:8" ht="15.75" customHeight="1" x14ac:dyDescent="0.25">
      <c r="B35" s="34" t="s">
        <v>33</v>
      </c>
      <c r="C35" s="191">
        <v>37093.31</v>
      </c>
      <c r="D35" s="191">
        <v>36344.339999999997</v>
      </c>
      <c r="E35" s="99">
        <v>36344.339999999997</v>
      </c>
      <c r="F35" s="130">
        <v>35149.9</v>
      </c>
      <c r="G35" s="131">
        <f>F35/C35*100</f>
        <v>94.760753354176273</v>
      </c>
      <c r="H35" s="131">
        <f>F35/E35*100</f>
        <v>96.713546043207842</v>
      </c>
    </row>
    <row r="36" spans="2:8" ht="15.75" customHeight="1" x14ac:dyDescent="0.25">
      <c r="B36" s="77" t="s">
        <v>32</v>
      </c>
      <c r="C36" s="191"/>
      <c r="D36" s="191"/>
      <c r="E36" s="99"/>
      <c r="F36" s="130"/>
      <c r="G36" s="131"/>
      <c r="H36" s="131"/>
    </row>
    <row r="37" spans="2:8" ht="15.75" customHeight="1" x14ac:dyDescent="0.25">
      <c r="B37" s="7" t="s">
        <v>31</v>
      </c>
      <c r="C37" s="191"/>
      <c r="D37" s="191"/>
      <c r="E37" s="99"/>
      <c r="F37" s="130"/>
      <c r="G37" s="131"/>
      <c r="H37" s="131"/>
    </row>
    <row r="38" spans="2:8" ht="15.75" customHeight="1" x14ac:dyDescent="0.25">
      <c r="B38" s="78" t="s">
        <v>30</v>
      </c>
      <c r="C38" s="191"/>
      <c r="D38" s="191"/>
      <c r="E38" s="99"/>
      <c r="F38" s="130"/>
      <c r="G38" s="131"/>
      <c r="H38" s="131"/>
    </row>
    <row r="39" spans="2:8" ht="15.75" customHeight="1" x14ac:dyDescent="0.25">
      <c r="B39" s="7" t="s">
        <v>29</v>
      </c>
      <c r="C39" s="191"/>
      <c r="D39" s="191"/>
      <c r="E39" s="99"/>
      <c r="F39" s="130"/>
      <c r="G39" s="131"/>
      <c r="H39" s="131"/>
    </row>
    <row r="40" spans="2:8" ht="15.75" customHeight="1" x14ac:dyDescent="0.25">
      <c r="B40" s="78" t="s">
        <v>28</v>
      </c>
      <c r="C40" s="191"/>
      <c r="D40" s="191"/>
      <c r="E40" s="99"/>
      <c r="F40" s="130"/>
      <c r="G40" s="131"/>
      <c r="H40" s="131"/>
    </row>
    <row r="41" spans="2:8" ht="15.75" customHeight="1" x14ac:dyDescent="0.25">
      <c r="B41" s="23" t="s">
        <v>85</v>
      </c>
      <c r="C41" s="191"/>
      <c r="D41" s="191"/>
      <c r="E41" s="99"/>
      <c r="F41" s="130"/>
      <c r="G41" s="131"/>
      <c r="H41" s="131"/>
    </row>
    <row r="42" spans="2:8" ht="15.75" customHeight="1" x14ac:dyDescent="0.25">
      <c r="B42" s="78" t="s">
        <v>86</v>
      </c>
      <c r="C42" s="191">
        <v>3099.08</v>
      </c>
      <c r="D42" s="191">
        <v>1988</v>
      </c>
      <c r="E42" s="99">
        <v>1988</v>
      </c>
      <c r="F42" s="130">
        <v>383.84</v>
      </c>
      <c r="G42" s="131">
        <f t="shared" ref="G42" si="11">F42/C42*100</f>
        <v>12.385611213650503</v>
      </c>
      <c r="H42" s="131">
        <f t="shared" ref="H42" si="12">F42/E42*100</f>
        <v>19.30784708249497</v>
      </c>
    </row>
    <row r="43" spans="2:8" ht="15.75" customHeight="1" x14ac:dyDescent="0.25">
      <c r="B43" s="23" t="s">
        <v>87</v>
      </c>
      <c r="C43" s="191"/>
      <c r="D43" s="191"/>
      <c r="E43" s="99"/>
      <c r="F43" s="130"/>
      <c r="G43" s="131"/>
      <c r="H43" s="131"/>
    </row>
    <row r="44" spans="2:8" ht="15.75" customHeight="1" x14ac:dyDescent="0.25">
      <c r="B44" s="54" t="s">
        <v>88</v>
      </c>
      <c r="C44" s="191">
        <v>392787.13</v>
      </c>
      <c r="D44" s="191">
        <v>476682.85</v>
      </c>
      <c r="E44" s="99">
        <v>476682.85</v>
      </c>
      <c r="F44" s="130">
        <v>471441.29</v>
      </c>
      <c r="G44" s="131">
        <f t="shared" ref="G44:G45" si="13">F44/C44*100</f>
        <v>120.02462758899458</v>
      </c>
      <c r="H44" s="131">
        <f t="shared" ref="H44:H45" si="14">F44/E44*100</f>
        <v>98.90040936022767</v>
      </c>
    </row>
    <row r="45" spans="2:8" ht="15.75" customHeight="1" x14ac:dyDescent="0.25">
      <c r="B45" s="32" t="s">
        <v>189</v>
      </c>
      <c r="C45" s="192">
        <f t="shared" ref="C45:E45" si="15">C46</f>
        <v>0</v>
      </c>
      <c r="D45" s="192">
        <f t="shared" si="15"/>
        <v>985</v>
      </c>
      <c r="E45" s="130">
        <f t="shared" si="15"/>
        <v>985</v>
      </c>
      <c r="F45" s="130">
        <f>F46</f>
        <v>0</v>
      </c>
      <c r="G45" s="131" t="e">
        <f t="shared" si="13"/>
        <v>#DIV/0!</v>
      </c>
      <c r="H45" s="131">
        <f t="shared" si="14"/>
        <v>0</v>
      </c>
    </row>
    <row r="46" spans="2:8" ht="15.75" customHeight="1" x14ac:dyDescent="0.25">
      <c r="B46" s="32" t="s">
        <v>190</v>
      </c>
      <c r="C46" s="46">
        <v>0</v>
      </c>
      <c r="D46" s="191">
        <v>985</v>
      </c>
      <c r="E46" s="99">
        <v>985</v>
      </c>
      <c r="F46" s="130">
        <v>0</v>
      </c>
      <c r="G46" s="131"/>
      <c r="H46" s="131"/>
    </row>
    <row r="47" spans="2:8" ht="15.75" customHeight="1" x14ac:dyDescent="0.25">
      <c r="B47" s="23" t="s">
        <v>89</v>
      </c>
      <c r="C47" s="46"/>
      <c r="D47" s="191"/>
      <c r="E47" s="99"/>
      <c r="F47" s="130"/>
      <c r="G47" s="131"/>
      <c r="H47" s="131"/>
    </row>
    <row r="48" spans="2:8" ht="15.75" customHeight="1" x14ac:dyDescent="0.25">
      <c r="B48" s="78" t="s">
        <v>90</v>
      </c>
      <c r="C48" s="46">
        <v>0</v>
      </c>
      <c r="D48" s="191">
        <v>150</v>
      </c>
      <c r="E48" s="99">
        <v>150</v>
      </c>
      <c r="F48" s="130">
        <v>2149.14</v>
      </c>
      <c r="G48" s="131" t="e">
        <f t="shared" ref="G48" si="16">F48/C48*100</f>
        <v>#DIV/0!</v>
      </c>
      <c r="H48" s="131">
        <f t="shared" ref="H48" si="17">F48/E48*100</f>
        <v>1432.7599999999998</v>
      </c>
    </row>
    <row r="49" spans="2:8" ht="15.75" customHeight="1" x14ac:dyDescent="0.25">
      <c r="B49" s="78"/>
      <c r="C49" s="46"/>
      <c r="D49" s="191"/>
      <c r="E49" s="99"/>
      <c r="F49" s="130"/>
      <c r="G49" s="131"/>
      <c r="H49" s="131"/>
    </row>
    <row r="50" spans="2:8" ht="39" customHeight="1" x14ac:dyDescent="0.25">
      <c r="B50" s="23" t="s">
        <v>91</v>
      </c>
      <c r="C50" s="46"/>
      <c r="D50" s="191"/>
      <c r="E50" s="99"/>
      <c r="F50" s="130"/>
      <c r="G50" s="131"/>
      <c r="H50" s="131"/>
    </row>
    <row r="51" spans="2:8" ht="39" customHeight="1" x14ac:dyDescent="0.25">
      <c r="B51" s="78" t="s">
        <v>92</v>
      </c>
      <c r="C51" s="46">
        <v>0</v>
      </c>
      <c r="D51" s="191">
        <v>147</v>
      </c>
      <c r="E51" s="99">
        <v>147</v>
      </c>
      <c r="F51" s="130">
        <v>0</v>
      </c>
      <c r="G51" s="131" t="e">
        <f t="shared" ref="G51" si="18">F51/C51*100</f>
        <v>#DIV/0!</v>
      </c>
      <c r="H51" s="131">
        <f t="shared" ref="H51" si="19">F51/E51*100</f>
        <v>0</v>
      </c>
    </row>
    <row r="52" spans="2:8" ht="15.75" customHeight="1" x14ac:dyDescent="0.25">
      <c r="B52" s="78"/>
      <c r="C52" s="46"/>
      <c r="D52" s="191"/>
      <c r="E52" s="46"/>
      <c r="F52" s="130"/>
      <c r="G52" s="131"/>
      <c r="H52" s="131"/>
    </row>
    <row r="53" spans="2:8" x14ac:dyDescent="0.25">
      <c r="B53" s="23" t="s">
        <v>93</v>
      </c>
      <c r="C53" s="46"/>
      <c r="D53" s="46"/>
      <c r="E53" s="46"/>
      <c r="F53" s="130"/>
      <c r="G53" s="131"/>
      <c r="H53" s="131"/>
    </row>
    <row r="54" spans="2:8" x14ac:dyDescent="0.25">
      <c r="B54" s="78" t="s">
        <v>94</v>
      </c>
      <c r="C54" s="46"/>
      <c r="D54" s="46"/>
      <c r="E54" s="46"/>
      <c r="F54" s="130"/>
      <c r="G54" s="131"/>
      <c r="H54" s="131"/>
    </row>
    <row r="55" spans="2:8" ht="25.5" x14ac:dyDescent="0.25">
      <c r="B55" s="78" t="s">
        <v>95</v>
      </c>
      <c r="C55" s="46"/>
      <c r="D55" s="46"/>
      <c r="E55" s="46"/>
      <c r="F55" s="128"/>
      <c r="G55" s="129"/>
      <c r="H55" s="129"/>
    </row>
    <row r="56" spans="2:8" ht="25.5" x14ac:dyDescent="0.25">
      <c r="B56" s="78" t="s">
        <v>96</v>
      </c>
      <c r="C56" s="46"/>
      <c r="D56" s="46"/>
      <c r="E56" s="99"/>
      <c r="F56" s="98"/>
      <c r="G56" s="83"/>
      <c r="H56" s="83"/>
    </row>
    <row r="57" spans="2:8" x14ac:dyDescent="0.25">
      <c r="B57" s="78" t="s">
        <v>97</v>
      </c>
      <c r="C57" s="46"/>
      <c r="D57" s="46"/>
      <c r="E57" s="99"/>
      <c r="F57" s="98"/>
      <c r="G57" s="83"/>
      <c r="H57" s="83"/>
    </row>
    <row r="58" spans="2:8" x14ac:dyDescent="0.25">
      <c r="B58" s="7"/>
      <c r="C58" s="46"/>
      <c r="D58" s="46"/>
      <c r="E58" s="99"/>
      <c r="F58" s="98"/>
      <c r="G58" s="83"/>
      <c r="H58" s="83"/>
    </row>
    <row r="59" spans="2:8" x14ac:dyDescent="0.25">
      <c r="B59" s="32"/>
      <c r="C59" s="46"/>
      <c r="D59" s="46"/>
      <c r="E59" s="99"/>
      <c r="F59" s="98"/>
      <c r="G59" s="83"/>
      <c r="H59" s="83"/>
    </row>
    <row r="60" spans="2:8" x14ac:dyDescent="0.25">
      <c r="B60" s="12"/>
      <c r="C60" s="46"/>
      <c r="D60" s="46"/>
      <c r="E60" s="99"/>
      <c r="F60" s="98"/>
      <c r="G60" s="83"/>
      <c r="H60" s="83"/>
    </row>
  </sheetData>
  <mergeCells count="1">
    <mergeCell ref="B2:H2"/>
  </mergeCells>
  <pageMargins left="0.7" right="0.7" top="0.75" bottom="0.75" header="0.3" footer="0.3"/>
  <pageSetup paperSize="9" scale="73" fitToHeight="2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workbookViewId="0">
      <selection activeCell="B2" sqref="B2:H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50" t="s">
        <v>46</v>
      </c>
      <c r="C2" s="150"/>
      <c r="D2" s="150"/>
      <c r="E2" s="150"/>
      <c r="F2" s="150"/>
      <c r="G2" s="150"/>
      <c r="H2" s="150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39" t="s">
        <v>6</v>
      </c>
      <c r="C4" s="39" t="s">
        <v>209</v>
      </c>
      <c r="D4" s="39" t="s">
        <v>51</v>
      </c>
      <c r="E4" s="39" t="s">
        <v>48</v>
      </c>
      <c r="F4" s="39" t="s">
        <v>210</v>
      </c>
      <c r="G4" s="39" t="s">
        <v>16</v>
      </c>
      <c r="H4" s="39" t="s">
        <v>49</v>
      </c>
    </row>
    <row r="5" spans="2:8" x14ac:dyDescent="0.25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18</v>
      </c>
      <c r="H5" s="39" t="s">
        <v>19</v>
      </c>
    </row>
    <row r="6" spans="2:8" ht="15.75" customHeight="1" x14ac:dyDescent="0.25">
      <c r="B6" s="7" t="s">
        <v>35</v>
      </c>
      <c r="C6" s="56">
        <f>SAŽETAK!G13</f>
        <v>432979.52</v>
      </c>
      <c r="D6" s="56">
        <f>SAŽETAK!H13</f>
        <v>516297.19</v>
      </c>
      <c r="E6" s="56">
        <f>SAŽETAK!I13</f>
        <v>516297.19</v>
      </c>
      <c r="F6" s="56">
        <f>SAŽETAK!J13</f>
        <v>509124.17</v>
      </c>
      <c r="G6" s="57">
        <f>F6/C6*100</f>
        <v>117.58620130577999</v>
      </c>
      <c r="H6" s="57">
        <f>F6/E6*100</f>
        <v>98.610680023263342</v>
      </c>
    </row>
    <row r="7" spans="2:8" ht="15.75" customHeight="1" x14ac:dyDescent="0.25">
      <c r="B7" s="58" t="s">
        <v>98</v>
      </c>
      <c r="C7" s="47">
        <f>C6</f>
        <v>432979.52</v>
      </c>
      <c r="D7" s="47">
        <f t="shared" ref="D7:F7" si="0">D6</f>
        <v>516297.19</v>
      </c>
      <c r="E7" s="47">
        <f t="shared" si="0"/>
        <v>516297.19</v>
      </c>
      <c r="F7" s="47">
        <f t="shared" si="0"/>
        <v>509124.17</v>
      </c>
      <c r="G7" s="61">
        <f t="shared" ref="G7:G10" si="1">F7/C7*100</f>
        <v>117.58620130577999</v>
      </c>
      <c r="H7" s="61">
        <f t="shared" ref="H7:H10" si="2">F7/E7*100</f>
        <v>98.610680023263342</v>
      </c>
    </row>
    <row r="8" spans="2:8" ht="15.75" customHeight="1" x14ac:dyDescent="0.25">
      <c r="B8" s="77" t="s">
        <v>201</v>
      </c>
      <c r="C8" s="47">
        <v>0</v>
      </c>
      <c r="D8" s="47">
        <f>'Programska klasifikacija'!F78</f>
        <v>37801.599999999999</v>
      </c>
      <c r="E8" s="47">
        <f>'Programska klasifikacija'!G78</f>
        <v>37801.599999999999</v>
      </c>
      <c r="F8" s="47">
        <f>'Programska klasifikacija'!H78</f>
        <v>37555.840000000004</v>
      </c>
      <c r="G8" s="61" t="e">
        <f t="shared" ref="G8" si="3">F8/C8*100</f>
        <v>#DIV/0!</v>
      </c>
      <c r="H8" s="61">
        <f t="shared" ref="H8" si="4">F8/E8*100</f>
        <v>99.349868788622715</v>
      </c>
    </row>
    <row r="9" spans="2:8" x14ac:dyDescent="0.25">
      <c r="B9" s="14" t="s">
        <v>99</v>
      </c>
      <c r="C9" s="47">
        <f t="shared" ref="C9:E9" si="5">C7-C8-C10</f>
        <v>426453.12</v>
      </c>
      <c r="D9" s="47">
        <f t="shared" si="5"/>
        <v>460740.59</v>
      </c>
      <c r="E9" s="47">
        <f t="shared" si="5"/>
        <v>460740.59</v>
      </c>
      <c r="F9" s="47">
        <f>F7-F8-F10</f>
        <v>457062.49999999994</v>
      </c>
      <c r="G9" s="61">
        <f t="shared" si="1"/>
        <v>107.17766585926253</v>
      </c>
      <c r="H9" s="61">
        <f t="shared" si="2"/>
        <v>99.201700462292649</v>
      </c>
    </row>
    <row r="10" spans="2:8" x14ac:dyDescent="0.25">
      <c r="B10" s="124" t="s">
        <v>100</v>
      </c>
      <c r="C10" s="47">
        <f>' Račun prihoda i rashoda'!G60</f>
        <v>6526.4</v>
      </c>
      <c r="D10" s="47">
        <f>' Račun prihoda i rashoda'!H60</f>
        <v>17755</v>
      </c>
      <c r="E10" s="47">
        <f>' Račun prihoda i rashoda'!I60</f>
        <v>17755</v>
      </c>
      <c r="F10" s="47">
        <f>' Račun prihoda i rashoda'!J60</f>
        <v>14505.83</v>
      </c>
      <c r="G10" s="61">
        <f t="shared" si="1"/>
        <v>222.26388207894092</v>
      </c>
      <c r="H10" s="61">
        <f t="shared" si="2"/>
        <v>81.699971838918614</v>
      </c>
    </row>
    <row r="11" spans="2:8" x14ac:dyDescent="0.25">
      <c r="B11" s="13"/>
      <c r="C11" s="5"/>
      <c r="D11" s="5"/>
      <c r="E11" s="5"/>
      <c r="F11" s="30"/>
      <c r="G11" s="30"/>
      <c r="H11" s="30"/>
    </row>
    <row r="12" spans="2:8" x14ac:dyDescent="0.25">
      <c r="B12" s="7"/>
      <c r="C12" s="5"/>
      <c r="D12" s="5"/>
      <c r="E12" s="6"/>
      <c r="F12" s="30"/>
      <c r="G12" s="30"/>
      <c r="H12" s="30"/>
    </row>
    <row r="13" spans="2:8" x14ac:dyDescent="0.25">
      <c r="B13" s="32"/>
      <c r="C13" s="5"/>
      <c r="D13" s="5"/>
      <c r="E13" s="6"/>
      <c r="F13" s="30"/>
      <c r="G13" s="30"/>
      <c r="H13" s="30"/>
    </row>
    <row r="14" spans="2:8" x14ac:dyDescent="0.25">
      <c r="B14" s="12"/>
      <c r="C14" s="5"/>
      <c r="D14" s="5"/>
      <c r="E14" s="6"/>
      <c r="F14" s="30"/>
      <c r="G14" s="30"/>
      <c r="H14" s="30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5"/>
  <sheetViews>
    <sheetView zoomScaleNormal="100" workbookViewId="0">
      <selection activeCell="F178" sqref="F17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style="120" customWidth="1"/>
    <col min="6" max="8" width="25.28515625" customWidth="1"/>
    <col min="9" max="9" width="15.7109375" customWidth="1"/>
    <col min="10" max="11" width="9.140625" style="203"/>
  </cols>
  <sheetData>
    <row r="1" spans="2:11" ht="18" x14ac:dyDescent="0.25">
      <c r="B1" s="2"/>
      <c r="C1" s="2"/>
      <c r="D1" s="2"/>
      <c r="E1" s="20"/>
      <c r="F1" s="2"/>
      <c r="G1" s="2"/>
      <c r="H1" s="2"/>
      <c r="I1" s="3"/>
    </row>
    <row r="2" spans="2:11" ht="18" customHeight="1" x14ac:dyDescent="0.25">
      <c r="B2" s="150" t="s">
        <v>10</v>
      </c>
      <c r="C2" s="170"/>
      <c r="D2" s="170"/>
      <c r="E2" s="170"/>
      <c r="F2" s="170"/>
      <c r="G2" s="170"/>
      <c r="H2" s="170"/>
      <c r="I2" s="170"/>
    </row>
    <row r="3" spans="2:11" ht="18" x14ac:dyDescent="0.25">
      <c r="B3" s="2"/>
      <c r="C3" s="2"/>
      <c r="D3" s="2"/>
      <c r="E3" s="20"/>
      <c r="F3" s="2"/>
      <c r="G3" s="2"/>
      <c r="H3" s="2"/>
      <c r="I3" s="3"/>
    </row>
    <row r="4" spans="2:11" ht="15.75" x14ac:dyDescent="0.25">
      <c r="B4" s="173" t="s">
        <v>67</v>
      </c>
      <c r="C4" s="173"/>
      <c r="D4" s="173"/>
      <c r="E4" s="173"/>
      <c r="F4" s="173"/>
      <c r="G4" s="173"/>
      <c r="H4" s="173"/>
      <c r="I4" s="173"/>
    </row>
    <row r="5" spans="2:11" ht="18" x14ac:dyDescent="0.25">
      <c r="B5" s="20"/>
      <c r="C5" s="20"/>
      <c r="D5" s="20"/>
      <c r="E5" s="20"/>
      <c r="F5" s="20"/>
      <c r="G5" s="20"/>
      <c r="H5" s="20"/>
      <c r="I5" s="3"/>
    </row>
    <row r="6" spans="2:11" ht="25.5" x14ac:dyDescent="0.25">
      <c r="B6" s="159" t="s">
        <v>6</v>
      </c>
      <c r="C6" s="160"/>
      <c r="D6" s="160"/>
      <c r="E6" s="161"/>
      <c r="F6" s="39" t="s">
        <v>51</v>
      </c>
      <c r="G6" s="39" t="s">
        <v>48</v>
      </c>
      <c r="H6" s="39" t="s">
        <v>208</v>
      </c>
      <c r="I6" s="39" t="s">
        <v>49</v>
      </c>
    </row>
    <row r="7" spans="2:11" s="29" customFormat="1" ht="15.75" customHeight="1" x14ac:dyDescent="0.2">
      <c r="B7" s="174">
        <v>1</v>
      </c>
      <c r="C7" s="175"/>
      <c r="D7" s="175"/>
      <c r="E7" s="176"/>
      <c r="F7" s="40">
        <v>2</v>
      </c>
      <c r="G7" s="40">
        <v>3</v>
      </c>
      <c r="H7" s="40">
        <v>4</v>
      </c>
      <c r="I7" s="40" t="s">
        <v>47</v>
      </c>
      <c r="J7" s="204"/>
      <c r="K7" s="204"/>
    </row>
    <row r="8" spans="2:11" s="42" customFormat="1" ht="30" customHeight="1" x14ac:dyDescent="0.25">
      <c r="B8" s="162" t="s">
        <v>68</v>
      </c>
      <c r="C8" s="171"/>
      <c r="D8" s="172"/>
      <c r="E8" s="62" t="s">
        <v>188</v>
      </c>
      <c r="F8" s="107">
        <f>F9+F10+F11+F12+F13+F14</f>
        <v>516297.18999999994</v>
      </c>
      <c r="G8" s="107">
        <f t="shared" ref="G8:H8" si="0">G9+G10+G11+G12+G13+G14</f>
        <v>516297.18999999994</v>
      </c>
      <c r="H8" s="107">
        <f t="shared" si="0"/>
        <v>511797.27</v>
      </c>
      <c r="I8" s="108">
        <f>H8/G8*100</f>
        <v>99.128424464212188</v>
      </c>
      <c r="J8" s="202"/>
      <c r="K8" s="202"/>
    </row>
    <row r="9" spans="2:11" s="42" customFormat="1" ht="30" customHeight="1" x14ac:dyDescent="0.25">
      <c r="B9" s="162" t="s">
        <v>191</v>
      </c>
      <c r="C9" s="171"/>
      <c r="D9" s="172"/>
      <c r="E9" s="116" t="s">
        <v>154</v>
      </c>
      <c r="F9" s="109">
        <v>36344.339999999997</v>
      </c>
      <c r="G9" s="109">
        <v>36344.339999999997</v>
      </c>
      <c r="H9" s="110">
        <v>38316.03</v>
      </c>
      <c r="I9" s="110">
        <f>H9/G9*100</f>
        <v>105.42502629020089</v>
      </c>
      <c r="J9" s="202"/>
      <c r="K9" s="202"/>
    </row>
    <row r="10" spans="2:11" s="42" customFormat="1" ht="30" customHeight="1" x14ac:dyDescent="0.25">
      <c r="B10" s="162" t="s">
        <v>194</v>
      </c>
      <c r="C10" s="171"/>
      <c r="D10" s="172"/>
      <c r="E10" s="105" t="s">
        <v>195</v>
      </c>
      <c r="F10" s="109">
        <v>150</v>
      </c>
      <c r="G10" s="110">
        <v>150</v>
      </c>
      <c r="H10" s="110">
        <v>2149.14</v>
      </c>
      <c r="I10" s="110">
        <f>H10/G10*100</f>
        <v>1432.7599999999998</v>
      </c>
      <c r="J10" s="202"/>
      <c r="K10" s="202"/>
    </row>
    <row r="11" spans="2:11" s="42" customFormat="1" ht="30" customHeight="1" x14ac:dyDescent="0.25">
      <c r="B11" s="167" t="s">
        <v>155</v>
      </c>
      <c r="C11" s="167"/>
      <c r="D11" s="167"/>
      <c r="E11" s="116" t="s">
        <v>156</v>
      </c>
      <c r="F11" s="109">
        <v>476682.85</v>
      </c>
      <c r="G11" s="109">
        <v>476682.85</v>
      </c>
      <c r="H11" s="110">
        <v>469239.26</v>
      </c>
      <c r="I11" s="110">
        <f t="shared" ref="I11:I14" si="1">H11/G11*100</f>
        <v>98.43846070820463</v>
      </c>
      <c r="J11" s="202"/>
      <c r="K11" s="202"/>
    </row>
    <row r="12" spans="2:11" s="42" customFormat="1" ht="30" customHeight="1" x14ac:dyDescent="0.25">
      <c r="B12" s="162" t="s">
        <v>192</v>
      </c>
      <c r="C12" s="171"/>
      <c r="D12" s="172"/>
      <c r="E12" s="105" t="s">
        <v>158</v>
      </c>
      <c r="F12" s="109">
        <v>1988</v>
      </c>
      <c r="G12" s="110">
        <v>1988</v>
      </c>
      <c r="H12" s="110">
        <v>1946.13</v>
      </c>
      <c r="I12" s="110">
        <f t="shared" si="1"/>
        <v>97.893863179074444</v>
      </c>
      <c r="J12" s="202"/>
      <c r="K12" s="202"/>
    </row>
    <row r="13" spans="2:11" s="42" customFormat="1" ht="30" customHeight="1" x14ac:dyDescent="0.25">
      <c r="B13" s="162" t="s">
        <v>193</v>
      </c>
      <c r="C13" s="171"/>
      <c r="D13" s="172"/>
      <c r="E13" s="105" t="s">
        <v>160</v>
      </c>
      <c r="F13" s="109">
        <v>985</v>
      </c>
      <c r="G13" s="110">
        <v>985</v>
      </c>
      <c r="H13" s="110">
        <v>0</v>
      </c>
      <c r="I13" s="110">
        <f t="shared" si="1"/>
        <v>0</v>
      </c>
      <c r="J13" s="202"/>
      <c r="K13" s="202"/>
    </row>
    <row r="14" spans="2:11" s="42" customFormat="1" ht="30" customHeight="1" x14ac:dyDescent="0.25">
      <c r="B14" s="162" t="s">
        <v>192</v>
      </c>
      <c r="C14" s="171"/>
      <c r="D14" s="172"/>
      <c r="E14" s="125" t="s">
        <v>212</v>
      </c>
      <c r="F14" s="109">
        <v>147</v>
      </c>
      <c r="G14" s="109">
        <v>147</v>
      </c>
      <c r="H14" s="109">
        <v>146.71</v>
      </c>
      <c r="I14" s="110">
        <f t="shared" si="1"/>
        <v>99.802721088435376</v>
      </c>
      <c r="J14" s="202"/>
      <c r="K14" s="202"/>
    </row>
    <row r="15" spans="2:11" s="42" customFormat="1" ht="30" customHeight="1" x14ac:dyDescent="0.25">
      <c r="B15" s="186" t="s">
        <v>161</v>
      </c>
      <c r="C15" s="186"/>
      <c r="D15" s="186"/>
      <c r="E15" s="117" t="s">
        <v>154</v>
      </c>
      <c r="F15" s="113">
        <f>F17+F51</f>
        <v>36344.340000000004</v>
      </c>
      <c r="G15" s="113">
        <f>G9</f>
        <v>36344.339999999997</v>
      </c>
      <c r="H15" s="113">
        <f>H9</f>
        <v>38316.03</v>
      </c>
      <c r="I15" s="114"/>
      <c r="J15" s="202"/>
      <c r="K15" s="202"/>
    </row>
    <row r="16" spans="2:11" s="42" customFormat="1" ht="30" customHeight="1" x14ac:dyDescent="0.25">
      <c r="B16" s="180"/>
      <c r="C16" s="181"/>
      <c r="D16" s="182"/>
      <c r="E16" s="117" t="s">
        <v>162</v>
      </c>
      <c r="F16" s="113">
        <f>F17+F51</f>
        <v>36344.340000000004</v>
      </c>
      <c r="G16" s="113"/>
      <c r="H16" s="113">
        <f t="shared" ref="H16" si="2">H17+H51</f>
        <v>35149.9</v>
      </c>
      <c r="I16" s="112"/>
      <c r="J16" s="202"/>
      <c r="K16" s="202"/>
    </row>
    <row r="17" spans="2:11" s="42" customFormat="1" ht="30" customHeight="1" x14ac:dyDescent="0.25">
      <c r="B17" s="169">
        <v>3</v>
      </c>
      <c r="C17" s="169"/>
      <c r="D17" s="169"/>
      <c r="E17" s="118" t="s">
        <v>3</v>
      </c>
      <c r="F17" s="107">
        <f>F21+F47+F18</f>
        <v>35982.090000000004</v>
      </c>
      <c r="G17" s="107">
        <f t="shared" ref="G17:H17" si="3">G21+G47+G18</f>
        <v>35982.090000000004</v>
      </c>
      <c r="H17" s="107">
        <f t="shared" si="3"/>
        <v>34813.590000000004</v>
      </c>
      <c r="I17" s="108">
        <f>H17/G17*100</f>
        <v>96.752551060819428</v>
      </c>
      <c r="J17" s="202"/>
      <c r="K17" s="202"/>
    </row>
    <row r="18" spans="2:11" s="42" customFormat="1" ht="30" customHeight="1" x14ac:dyDescent="0.25">
      <c r="B18" s="183">
        <v>31</v>
      </c>
      <c r="C18" s="184"/>
      <c r="D18" s="185"/>
      <c r="E18" s="119" t="s">
        <v>4</v>
      </c>
      <c r="F18" s="201">
        <f>F19</f>
        <v>266</v>
      </c>
      <c r="G18" s="201">
        <f>G19</f>
        <v>266</v>
      </c>
      <c r="H18" s="201">
        <f>H19</f>
        <v>0</v>
      </c>
      <c r="I18" s="110">
        <f t="shared" ref="I18:I19" si="4">H18/G18*100</f>
        <v>0</v>
      </c>
      <c r="J18" s="202"/>
      <c r="K18" s="202"/>
    </row>
    <row r="19" spans="2:11" s="42" customFormat="1" ht="30" customHeight="1" x14ac:dyDescent="0.25">
      <c r="B19" s="162">
        <v>312</v>
      </c>
      <c r="C19" s="163"/>
      <c r="D19" s="164"/>
      <c r="E19" s="116" t="s">
        <v>101</v>
      </c>
      <c r="F19" s="109">
        <f>F20</f>
        <v>266</v>
      </c>
      <c r="G19" s="109">
        <f t="shared" ref="G19:H19" si="5">G20</f>
        <v>266</v>
      </c>
      <c r="H19" s="109">
        <f t="shared" si="5"/>
        <v>0</v>
      </c>
      <c r="I19" s="110">
        <f t="shared" si="4"/>
        <v>0</v>
      </c>
      <c r="J19" s="202"/>
      <c r="K19" s="202"/>
    </row>
    <row r="20" spans="2:11" s="42" customFormat="1" ht="30" customHeight="1" x14ac:dyDescent="0.25">
      <c r="B20" s="162">
        <v>3121</v>
      </c>
      <c r="C20" s="163"/>
      <c r="D20" s="164"/>
      <c r="E20" s="116" t="s">
        <v>101</v>
      </c>
      <c r="F20" s="109">
        <v>266</v>
      </c>
      <c r="G20" s="109">
        <v>266</v>
      </c>
      <c r="H20" s="109">
        <v>0</v>
      </c>
      <c r="I20" s="110"/>
      <c r="J20" s="202"/>
      <c r="K20" s="202"/>
    </row>
    <row r="21" spans="2:11" s="42" customFormat="1" ht="30" customHeight="1" x14ac:dyDescent="0.25">
      <c r="B21" s="168">
        <v>32</v>
      </c>
      <c r="C21" s="168"/>
      <c r="D21" s="168"/>
      <c r="E21" s="119" t="s">
        <v>12</v>
      </c>
      <c r="F21" s="109">
        <f>F22+F27+F33+F41</f>
        <v>35416.090000000004</v>
      </c>
      <c r="G21" s="109">
        <f t="shared" ref="G21:H21" si="6">G22+G27+G33+G41</f>
        <v>35416.090000000004</v>
      </c>
      <c r="H21" s="109">
        <f t="shared" si="6"/>
        <v>34532.850000000006</v>
      </c>
      <c r="I21" s="110">
        <f>H21/G21*100</f>
        <v>97.506105275878852</v>
      </c>
      <c r="J21" s="202"/>
      <c r="K21" s="202"/>
    </row>
    <row r="22" spans="2:11" s="42" customFormat="1" ht="30" customHeight="1" x14ac:dyDescent="0.25">
      <c r="B22" s="167">
        <v>321</v>
      </c>
      <c r="C22" s="167"/>
      <c r="D22" s="167"/>
      <c r="E22" s="116" t="s">
        <v>26</v>
      </c>
      <c r="F22" s="109">
        <f>SUM(F23:F26)</f>
        <v>1204</v>
      </c>
      <c r="G22" s="109">
        <f t="shared" ref="G22:H22" si="7">SUM(G23:G26)</f>
        <v>1204</v>
      </c>
      <c r="H22" s="109">
        <f t="shared" si="7"/>
        <v>1494.24</v>
      </c>
      <c r="I22" s="110">
        <f>H22/G22*100</f>
        <v>124.10631229235879</v>
      </c>
      <c r="J22" s="202"/>
      <c r="K22" s="202"/>
    </row>
    <row r="23" spans="2:11" s="42" customFormat="1" ht="30" customHeight="1" x14ac:dyDescent="0.25">
      <c r="B23" s="167">
        <v>3211</v>
      </c>
      <c r="C23" s="167"/>
      <c r="D23" s="167"/>
      <c r="E23" s="116" t="s">
        <v>27</v>
      </c>
      <c r="F23" s="109">
        <v>240</v>
      </c>
      <c r="G23" s="110">
        <v>240</v>
      </c>
      <c r="H23" s="110">
        <v>398.25</v>
      </c>
      <c r="I23" s="110"/>
      <c r="J23" s="202"/>
      <c r="K23" s="202"/>
    </row>
    <row r="24" spans="2:11" s="42" customFormat="1" ht="30" customHeight="1" x14ac:dyDescent="0.25">
      <c r="B24" s="167">
        <v>3212</v>
      </c>
      <c r="C24" s="167"/>
      <c r="D24" s="167"/>
      <c r="E24" s="116" t="s">
        <v>163</v>
      </c>
      <c r="F24" s="109"/>
      <c r="G24" s="110"/>
      <c r="H24" s="110"/>
      <c r="I24" s="110"/>
      <c r="J24" s="202"/>
      <c r="K24" s="202"/>
    </row>
    <row r="25" spans="2:11" s="42" customFormat="1" ht="30" customHeight="1" x14ac:dyDescent="0.25">
      <c r="B25" s="167">
        <v>3213</v>
      </c>
      <c r="C25" s="167"/>
      <c r="D25" s="167"/>
      <c r="E25" s="116" t="s">
        <v>164</v>
      </c>
      <c r="F25" s="109">
        <v>584</v>
      </c>
      <c r="G25" s="110">
        <v>584</v>
      </c>
      <c r="H25" s="110">
        <v>583.99</v>
      </c>
      <c r="I25" s="110"/>
      <c r="J25" s="202"/>
      <c r="K25" s="202"/>
    </row>
    <row r="26" spans="2:11" s="42" customFormat="1" ht="30" customHeight="1" x14ac:dyDescent="0.25">
      <c r="B26" s="167">
        <v>3214</v>
      </c>
      <c r="C26" s="167"/>
      <c r="D26" s="167"/>
      <c r="E26" s="116" t="s">
        <v>165</v>
      </c>
      <c r="F26" s="109">
        <v>380</v>
      </c>
      <c r="G26" s="110">
        <v>380</v>
      </c>
      <c r="H26" s="110">
        <v>512</v>
      </c>
      <c r="I26" s="110"/>
      <c r="J26" s="202"/>
      <c r="K26" s="202"/>
    </row>
    <row r="27" spans="2:11" s="42" customFormat="1" ht="30" customHeight="1" x14ac:dyDescent="0.25">
      <c r="B27" s="167">
        <v>322</v>
      </c>
      <c r="C27" s="167"/>
      <c r="D27" s="167"/>
      <c r="E27" s="116" t="s">
        <v>108</v>
      </c>
      <c r="F27" s="109">
        <f>SUM(F28:F32)</f>
        <v>20645</v>
      </c>
      <c r="G27" s="109">
        <f t="shared" ref="G27:H27" si="8">SUM(G28:G32)</f>
        <v>20645</v>
      </c>
      <c r="H27" s="109">
        <f t="shared" si="8"/>
        <v>19674.86</v>
      </c>
      <c r="I27" s="110">
        <f>H27/G27*100</f>
        <v>95.300847662872371</v>
      </c>
      <c r="J27" s="202"/>
      <c r="K27" s="202"/>
    </row>
    <row r="28" spans="2:11" s="42" customFormat="1" ht="30" customHeight="1" x14ac:dyDescent="0.25">
      <c r="B28" s="167">
        <v>3221</v>
      </c>
      <c r="C28" s="167"/>
      <c r="D28" s="167"/>
      <c r="E28" s="116" t="s">
        <v>109</v>
      </c>
      <c r="F28" s="109">
        <v>4100</v>
      </c>
      <c r="G28" s="110">
        <v>4100</v>
      </c>
      <c r="H28" s="110">
        <v>3583.27</v>
      </c>
      <c r="I28" s="110"/>
      <c r="J28" s="202"/>
      <c r="K28" s="202"/>
    </row>
    <row r="29" spans="2:11" s="42" customFormat="1" ht="30" customHeight="1" x14ac:dyDescent="0.25">
      <c r="B29" s="167">
        <v>3222</v>
      </c>
      <c r="C29" s="167"/>
      <c r="D29" s="167"/>
      <c r="E29" s="116" t="s">
        <v>110</v>
      </c>
      <c r="F29" s="109">
        <v>1160</v>
      </c>
      <c r="G29" s="110">
        <v>1160</v>
      </c>
      <c r="H29" s="110">
        <v>1439.03</v>
      </c>
      <c r="I29" s="110"/>
      <c r="J29" s="202"/>
      <c r="K29" s="202"/>
    </row>
    <row r="30" spans="2:11" s="42" customFormat="1" ht="30" customHeight="1" x14ac:dyDescent="0.25">
      <c r="B30" s="167">
        <v>3223</v>
      </c>
      <c r="C30" s="167"/>
      <c r="D30" s="167"/>
      <c r="E30" s="116" t="s">
        <v>111</v>
      </c>
      <c r="F30" s="109">
        <v>13315</v>
      </c>
      <c r="G30" s="110">
        <v>13315</v>
      </c>
      <c r="H30" s="110">
        <v>12659.68</v>
      </c>
      <c r="I30" s="110"/>
      <c r="J30" s="202"/>
      <c r="K30" s="202"/>
    </row>
    <row r="31" spans="2:11" s="42" customFormat="1" ht="30" customHeight="1" x14ac:dyDescent="0.25">
      <c r="B31" s="167">
        <v>3224</v>
      </c>
      <c r="C31" s="167"/>
      <c r="D31" s="167"/>
      <c r="E31" s="116" t="s">
        <v>166</v>
      </c>
      <c r="F31" s="109">
        <v>800</v>
      </c>
      <c r="G31" s="110">
        <v>800</v>
      </c>
      <c r="H31" s="110">
        <v>720.18</v>
      </c>
      <c r="I31" s="110"/>
      <c r="J31" s="202"/>
      <c r="K31" s="202"/>
    </row>
    <row r="32" spans="2:11" s="42" customFormat="1" ht="30" customHeight="1" x14ac:dyDescent="0.25">
      <c r="B32" s="167">
        <v>3225</v>
      </c>
      <c r="C32" s="167"/>
      <c r="D32" s="167"/>
      <c r="E32" s="116" t="s">
        <v>167</v>
      </c>
      <c r="F32" s="109">
        <v>1270</v>
      </c>
      <c r="G32" s="110">
        <v>1270</v>
      </c>
      <c r="H32" s="110">
        <v>1272.7</v>
      </c>
      <c r="I32" s="110"/>
      <c r="J32" s="202"/>
      <c r="K32" s="202"/>
    </row>
    <row r="33" spans="2:11" s="42" customFormat="1" ht="30" customHeight="1" x14ac:dyDescent="0.25">
      <c r="B33" s="167">
        <v>323</v>
      </c>
      <c r="C33" s="167"/>
      <c r="D33" s="167"/>
      <c r="E33" s="116" t="s">
        <v>115</v>
      </c>
      <c r="F33" s="109">
        <f>SUM(F34:F40)</f>
        <v>12726.55</v>
      </c>
      <c r="G33" s="109">
        <f t="shared" ref="G33:H33" si="9">SUM(G34:G40)</f>
        <v>12726.55</v>
      </c>
      <c r="H33" s="109">
        <f t="shared" si="9"/>
        <v>12493.460000000001</v>
      </c>
      <c r="I33" s="110">
        <f>H33/G33*100</f>
        <v>98.168474566948632</v>
      </c>
      <c r="J33" s="202"/>
      <c r="K33" s="202"/>
    </row>
    <row r="34" spans="2:11" s="42" customFormat="1" ht="30" customHeight="1" x14ac:dyDescent="0.25">
      <c r="B34" s="167">
        <v>3231</v>
      </c>
      <c r="C34" s="167"/>
      <c r="D34" s="167"/>
      <c r="E34" s="116" t="s">
        <v>116</v>
      </c>
      <c r="F34" s="109">
        <v>480</v>
      </c>
      <c r="G34" s="110">
        <v>480</v>
      </c>
      <c r="H34" s="110">
        <v>466.67</v>
      </c>
      <c r="I34" s="110"/>
      <c r="J34" s="202"/>
      <c r="K34" s="202"/>
    </row>
    <row r="35" spans="2:11" s="42" customFormat="1" ht="30" customHeight="1" x14ac:dyDescent="0.25">
      <c r="B35" s="167">
        <v>3232</v>
      </c>
      <c r="C35" s="167"/>
      <c r="D35" s="167"/>
      <c r="E35" s="116" t="s">
        <v>117</v>
      </c>
      <c r="F35" s="109">
        <v>3550</v>
      </c>
      <c r="G35" s="110">
        <v>3550</v>
      </c>
      <c r="H35" s="110">
        <v>3319.66</v>
      </c>
      <c r="I35" s="110"/>
      <c r="J35" s="202"/>
      <c r="K35" s="202"/>
    </row>
    <row r="36" spans="2:11" s="42" customFormat="1" ht="30" customHeight="1" x14ac:dyDescent="0.25">
      <c r="B36" s="167">
        <v>3233</v>
      </c>
      <c r="C36" s="167"/>
      <c r="D36" s="167"/>
      <c r="E36" s="116" t="s">
        <v>168</v>
      </c>
      <c r="F36" s="109"/>
      <c r="G36" s="110"/>
      <c r="H36" s="110"/>
      <c r="I36" s="110"/>
      <c r="J36" s="202"/>
      <c r="K36" s="202"/>
    </row>
    <row r="37" spans="2:11" s="42" customFormat="1" ht="30" customHeight="1" x14ac:dyDescent="0.25">
      <c r="B37" s="167">
        <v>3234</v>
      </c>
      <c r="C37" s="167"/>
      <c r="D37" s="167"/>
      <c r="E37" s="116" t="s">
        <v>118</v>
      </c>
      <c r="F37" s="109">
        <v>755</v>
      </c>
      <c r="G37" s="110">
        <v>755</v>
      </c>
      <c r="H37" s="110">
        <v>715.52</v>
      </c>
      <c r="I37" s="110"/>
      <c r="J37" s="202"/>
      <c r="K37" s="202"/>
    </row>
    <row r="38" spans="2:11" s="42" customFormat="1" ht="30" customHeight="1" x14ac:dyDescent="0.25">
      <c r="B38" s="167">
        <v>3236</v>
      </c>
      <c r="C38" s="167"/>
      <c r="D38" s="167"/>
      <c r="E38" s="116" t="s">
        <v>119</v>
      </c>
      <c r="F38" s="109">
        <v>1048.55</v>
      </c>
      <c r="G38" s="110">
        <v>1048.55</v>
      </c>
      <c r="H38" s="110">
        <v>1114.93</v>
      </c>
      <c r="I38" s="110"/>
      <c r="J38" s="202"/>
      <c r="K38" s="202"/>
    </row>
    <row r="39" spans="2:11" s="42" customFormat="1" ht="30" customHeight="1" x14ac:dyDescent="0.25">
      <c r="B39" s="167">
        <v>3237</v>
      </c>
      <c r="C39" s="167"/>
      <c r="D39" s="167"/>
      <c r="E39" s="116" t="s">
        <v>120</v>
      </c>
      <c r="F39" s="109">
        <v>5463</v>
      </c>
      <c r="G39" s="110">
        <v>5463</v>
      </c>
      <c r="H39" s="110">
        <v>5461.25</v>
      </c>
      <c r="I39" s="110"/>
      <c r="J39" s="202"/>
      <c r="K39" s="202"/>
    </row>
    <row r="40" spans="2:11" s="42" customFormat="1" ht="30" customHeight="1" x14ac:dyDescent="0.25">
      <c r="B40" s="167">
        <v>3238</v>
      </c>
      <c r="C40" s="167"/>
      <c r="D40" s="167"/>
      <c r="E40" s="116" t="s">
        <v>121</v>
      </c>
      <c r="F40" s="109">
        <v>1430</v>
      </c>
      <c r="G40" s="110">
        <v>1430</v>
      </c>
      <c r="H40" s="110">
        <v>1415.43</v>
      </c>
      <c r="I40" s="110"/>
      <c r="J40" s="202"/>
      <c r="K40" s="202"/>
    </row>
    <row r="41" spans="2:11" s="42" customFormat="1" ht="30" customHeight="1" x14ac:dyDescent="0.25">
      <c r="B41" s="167">
        <v>329</v>
      </c>
      <c r="C41" s="167"/>
      <c r="D41" s="167"/>
      <c r="E41" s="116" t="s">
        <v>123</v>
      </c>
      <c r="F41" s="109">
        <f>SUM(F42:F46)</f>
        <v>840.54</v>
      </c>
      <c r="G41" s="109">
        <f t="shared" ref="G41:H41" si="10">SUM(G42:G46)</f>
        <v>840.54</v>
      </c>
      <c r="H41" s="109">
        <f t="shared" si="10"/>
        <v>870.29</v>
      </c>
      <c r="I41" s="110">
        <f>H41/G41*100</f>
        <v>103.53939134366004</v>
      </c>
      <c r="J41" s="202"/>
      <c r="K41" s="202"/>
    </row>
    <row r="42" spans="2:11" s="42" customFormat="1" ht="30" customHeight="1" x14ac:dyDescent="0.25">
      <c r="B42" s="167">
        <v>3292</v>
      </c>
      <c r="C42" s="167"/>
      <c r="D42" s="167"/>
      <c r="E42" s="116" t="s">
        <v>124</v>
      </c>
      <c r="F42" s="109">
        <v>278.81</v>
      </c>
      <c r="G42" s="110">
        <v>278.81</v>
      </c>
      <c r="H42" s="110">
        <v>278.81</v>
      </c>
      <c r="I42" s="110"/>
      <c r="J42" s="202"/>
      <c r="K42" s="202"/>
    </row>
    <row r="43" spans="2:11" s="42" customFormat="1" ht="30" customHeight="1" x14ac:dyDescent="0.25">
      <c r="B43" s="167">
        <v>3293</v>
      </c>
      <c r="C43" s="167"/>
      <c r="D43" s="167"/>
      <c r="E43" s="116" t="s">
        <v>169</v>
      </c>
      <c r="F43" s="109"/>
      <c r="G43" s="110"/>
      <c r="H43" s="110"/>
      <c r="I43" s="110"/>
      <c r="J43" s="202"/>
      <c r="K43" s="202"/>
    </row>
    <row r="44" spans="2:11" s="42" customFormat="1" ht="30" customHeight="1" x14ac:dyDescent="0.25">
      <c r="B44" s="167">
        <v>3294</v>
      </c>
      <c r="C44" s="167"/>
      <c r="D44" s="167"/>
      <c r="E44" s="116" t="s">
        <v>125</v>
      </c>
      <c r="F44" s="109">
        <v>70</v>
      </c>
      <c r="G44" s="110">
        <v>70</v>
      </c>
      <c r="H44" s="110">
        <v>60.59</v>
      </c>
      <c r="I44" s="110"/>
      <c r="J44" s="202"/>
      <c r="K44" s="202"/>
    </row>
    <row r="45" spans="2:11" s="42" customFormat="1" ht="30" customHeight="1" x14ac:dyDescent="0.25">
      <c r="B45" s="162">
        <v>3295</v>
      </c>
      <c r="C45" s="163"/>
      <c r="D45" s="164"/>
      <c r="E45" s="116" t="s">
        <v>126</v>
      </c>
      <c r="F45" s="109">
        <v>59.73</v>
      </c>
      <c r="G45" s="110">
        <v>59.73</v>
      </c>
      <c r="H45" s="110">
        <v>59.73</v>
      </c>
      <c r="I45" s="110"/>
      <c r="J45" s="202"/>
      <c r="K45" s="202"/>
    </row>
    <row r="46" spans="2:11" s="42" customFormat="1" ht="30" customHeight="1" x14ac:dyDescent="0.25">
      <c r="B46" s="167">
        <v>3299</v>
      </c>
      <c r="C46" s="167"/>
      <c r="D46" s="167"/>
      <c r="E46" s="116" t="s">
        <v>123</v>
      </c>
      <c r="F46" s="109">
        <v>432</v>
      </c>
      <c r="G46" s="110">
        <v>432</v>
      </c>
      <c r="H46" s="110">
        <v>471.16</v>
      </c>
      <c r="I46" s="110"/>
      <c r="J46" s="202"/>
      <c r="K46" s="202"/>
    </row>
    <row r="47" spans="2:11" s="42" customFormat="1" ht="30" customHeight="1" x14ac:dyDescent="0.25">
      <c r="B47" s="168">
        <v>34</v>
      </c>
      <c r="C47" s="168"/>
      <c r="D47" s="168"/>
      <c r="E47" s="119" t="s">
        <v>128</v>
      </c>
      <c r="F47" s="109">
        <f>F48</f>
        <v>300</v>
      </c>
      <c r="G47" s="109">
        <f t="shared" ref="G47:H47" si="11">G48</f>
        <v>300</v>
      </c>
      <c r="H47" s="109">
        <f t="shared" si="11"/>
        <v>280.74</v>
      </c>
      <c r="I47" s="110">
        <f>H47/G47*100</f>
        <v>93.580000000000013</v>
      </c>
      <c r="J47" s="202"/>
      <c r="K47" s="202"/>
    </row>
    <row r="48" spans="2:11" s="42" customFormat="1" ht="30" customHeight="1" x14ac:dyDescent="0.25">
      <c r="B48" s="167">
        <v>343</v>
      </c>
      <c r="C48" s="167"/>
      <c r="D48" s="167"/>
      <c r="E48" s="116" t="s">
        <v>129</v>
      </c>
      <c r="F48" s="109">
        <f>F49+F50</f>
        <v>300</v>
      </c>
      <c r="G48" s="109">
        <f t="shared" ref="G48:H48" si="12">G49+G50</f>
        <v>300</v>
      </c>
      <c r="H48" s="109">
        <f t="shared" si="12"/>
        <v>280.74</v>
      </c>
      <c r="I48" s="110">
        <f>H48/G48*100</f>
        <v>93.580000000000013</v>
      </c>
      <c r="J48" s="202"/>
      <c r="K48" s="202"/>
    </row>
    <row r="49" spans="2:11" s="42" customFormat="1" ht="30" customHeight="1" x14ac:dyDescent="0.25">
      <c r="B49" s="167">
        <v>3431</v>
      </c>
      <c r="C49" s="167"/>
      <c r="D49" s="167"/>
      <c r="E49" s="116" t="s">
        <v>130</v>
      </c>
      <c r="F49" s="109">
        <v>295</v>
      </c>
      <c r="G49" s="110">
        <v>295</v>
      </c>
      <c r="H49" s="110">
        <v>280.74</v>
      </c>
      <c r="I49" s="110"/>
      <c r="J49" s="202"/>
      <c r="K49" s="202"/>
    </row>
    <row r="50" spans="2:11" s="42" customFormat="1" ht="30" customHeight="1" x14ac:dyDescent="0.25">
      <c r="B50" s="167">
        <v>3433</v>
      </c>
      <c r="C50" s="167"/>
      <c r="D50" s="167"/>
      <c r="E50" s="116" t="s">
        <v>131</v>
      </c>
      <c r="F50" s="109">
        <v>5</v>
      </c>
      <c r="G50" s="110">
        <v>5</v>
      </c>
      <c r="H50" s="110">
        <v>0</v>
      </c>
      <c r="I50" s="110"/>
      <c r="J50" s="202"/>
      <c r="K50" s="202"/>
    </row>
    <row r="51" spans="2:11" s="42" customFormat="1" ht="30" customHeight="1" x14ac:dyDescent="0.25">
      <c r="B51" s="169">
        <v>4</v>
      </c>
      <c r="C51" s="169"/>
      <c r="D51" s="169"/>
      <c r="E51" s="118" t="s">
        <v>170</v>
      </c>
      <c r="F51" s="107">
        <f>F52</f>
        <v>362.25</v>
      </c>
      <c r="G51" s="107">
        <f t="shared" ref="G51:H51" si="13">G52</f>
        <v>362.25</v>
      </c>
      <c r="H51" s="107">
        <f t="shared" si="13"/>
        <v>336.31</v>
      </c>
      <c r="I51" s="108">
        <f>H51/G51*100</f>
        <v>92.839199447895098</v>
      </c>
      <c r="J51" s="202"/>
      <c r="K51" s="202"/>
    </row>
    <row r="52" spans="2:11" s="42" customFormat="1" ht="30" customHeight="1" x14ac:dyDescent="0.25">
      <c r="B52" s="168">
        <v>42</v>
      </c>
      <c r="C52" s="168"/>
      <c r="D52" s="168"/>
      <c r="E52" s="119" t="s">
        <v>170</v>
      </c>
      <c r="F52" s="109">
        <f>F53+F55+F58</f>
        <v>362.25</v>
      </c>
      <c r="G52" s="109">
        <f t="shared" ref="G52:H52" si="14">G53+G55+G58</f>
        <v>362.25</v>
      </c>
      <c r="H52" s="109">
        <f t="shared" si="14"/>
        <v>336.31</v>
      </c>
      <c r="I52" s="110">
        <f>H52/G52*100</f>
        <v>92.839199447895098</v>
      </c>
      <c r="J52" s="202"/>
      <c r="K52" s="202"/>
    </row>
    <row r="53" spans="2:11" s="42" customFormat="1" ht="30" customHeight="1" x14ac:dyDescent="0.25">
      <c r="B53" s="167">
        <v>421</v>
      </c>
      <c r="C53" s="167"/>
      <c r="D53" s="167"/>
      <c r="E53" s="116" t="s">
        <v>152</v>
      </c>
      <c r="F53" s="109">
        <f>F54</f>
        <v>0</v>
      </c>
      <c r="G53" s="109">
        <f t="shared" ref="G53:H53" si="15">G54</f>
        <v>0</v>
      </c>
      <c r="H53" s="109">
        <f t="shared" si="15"/>
        <v>0</v>
      </c>
      <c r="I53" s="110" t="e">
        <f>H53/G53*100</f>
        <v>#DIV/0!</v>
      </c>
      <c r="J53" s="202"/>
      <c r="K53" s="202"/>
    </row>
    <row r="54" spans="2:11" s="42" customFormat="1" ht="30" customHeight="1" x14ac:dyDescent="0.25">
      <c r="B54" s="167">
        <v>4212</v>
      </c>
      <c r="C54" s="167"/>
      <c r="D54" s="167"/>
      <c r="E54" s="116" t="s">
        <v>153</v>
      </c>
      <c r="F54" s="109">
        <v>0</v>
      </c>
      <c r="G54" s="109">
        <v>0</v>
      </c>
      <c r="H54" s="110"/>
      <c r="I54" s="110"/>
      <c r="J54" s="202"/>
      <c r="K54" s="202"/>
    </row>
    <row r="55" spans="2:11" s="42" customFormat="1" ht="30" customHeight="1" x14ac:dyDescent="0.25">
      <c r="B55" s="167">
        <v>422</v>
      </c>
      <c r="C55" s="167"/>
      <c r="D55" s="167"/>
      <c r="E55" s="116" t="s">
        <v>140</v>
      </c>
      <c r="F55" s="109">
        <f>F56+F57</f>
        <v>272.25</v>
      </c>
      <c r="G55" s="109">
        <f t="shared" ref="G55:H55" si="16">G56+G57</f>
        <v>272.25</v>
      </c>
      <c r="H55" s="109">
        <f t="shared" si="16"/>
        <v>258.18</v>
      </c>
      <c r="I55" s="110">
        <f>H55/G55*100</f>
        <v>94.831955922865021</v>
      </c>
      <c r="J55" s="202"/>
      <c r="K55" s="202"/>
    </row>
    <row r="56" spans="2:11" s="42" customFormat="1" ht="30" customHeight="1" x14ac:dyDescent="0.25">
      <c r="B56" s="167">
        <v>4221</v>
      </c>
      <c r="C56" s="167"/>
      <c r="D56" s="167"/>
      <c r="E56" s="116" t="s">
        <v>141</v>
      </c>
      <c r="F56" s="109">
        <v>30</v>
      </c>
      <c r="G56" s="109">
        <v>30</v>
      </c>
      <c r="H56" s="110">
        <v>15.93</v>
      </c>
      <c r="I56" s="110"/>
      <c r="J56" s="202"/>
      <c r="K56" s="202"/>
    </row>
    <row r="57" spans="2:11" s="42" customFormat="1" ht="30" customHeight="1" x14ac:dyDescent="0.25">
      <c r="B57" s="167">
        <v>4223</v>
      </c>
      <c r="C57" s="167"/>
      <c r="D57" s="167"/>
      <c r="E57" s="116" t="s">
        <v>142</v>
      </c>
      <c r="F57" s="109">
        <v>242.25</v>
      </c>
      <c r="G57" s="109">
        <v>242.25</v>
      </c>
      <c r="H57" s="109">
        <v>242.25</v>
      </c>
      <c r="I57" s="110"/>
      <c r="J57" s="202"/>
      <c r="K57" s="202"/>
    </row>
    <row r="58" spans="2:11" s="42" customFormat="1" ht="30" customHeight="1" x14ac:dyDescent="0.25">
      <c r="B58" s="167">
        <v>424</v>
      </c>
      <c r="C58" s="167"/>
      <c r="D58" s="167"/>
      <c r="E58" s="116" t="s">
        <v>171</v>
      </c>
      <c r="F58" s="109">
        <f>F59</f>
        <v>90</v>
      </c>
      <c r="G58" s="109">
        <f t="shared" ref="G58:H58" si="17">G59</f>
        <v>90</v>
      </c>
      <c r="H58" s="109">
        <f t="shared" si="17"/>
        <v>78.13</v>
      </c>
      <c r="I58" s="110">
        <f>H58/G58*100</f>
        <v>86.811111111111103</v>
      </c>
      <c r="J58" s="202"/>
      <c r="K58" s="202"/>
    </row>
    <row r="59" spans="2:11" s="42" customFormat="1" ht="30" customHeight="1" x14ac:dyDescent="0.25">
      <c r="B59" s="167">
        <v>4241</v>
      </c>
      <c r="C59" s="167"/>
      <c r="D59" s="167"/>
      <c r="E59" s="116" t="s">
        <v>171</v>
      </c>
      <c r="F59" s="109">
        <v>90</v>
      </c>
      <c r="G59" s="109">
        <v>90</v>
      </c>
      <c r="H59" s="110">
        <v>78.13</v>
      </c>
      <c r="I59" s="110"/>
      <c r="J59" s="202"/>
      <c r="K59" s="202"/>
    </row>
    <row r="60" spans="2:11" s="42" customFormat="1" ht="30" customHeight="1" x14ac:dyDescent="0.25">
      <c r="B60" s="162"/>
      <c r="C60" s="163"/>
      <c r="D60" s="164"/>
      <c r="E60" s="116"/>
      <c r="F60" s="109"/>
      <c r="G60" s="109"/>
      <c r="H60" s="110"/>
      <c r="I60" s="110"/>
      <c r="J60" s="202"/>
      <c r="K60" s="202"/>
    </row>
    <row r="61" spans="2:11" s="42" customFormat="1" ht="30" customHeight="1" x14ac:dyDescent="0.25">
      <c r="B61" s="167"/>
      <c r="C61" s="167"/>
      <c r="D61" s="167"/>
      <c r="E61" s="116"/>
      <c r="F61" s="109"/>
      <c r="G61" s="109"/>
      <c r="H61" s="110"/>
      <c r="I61" s="110"/>
      <c r="J61" s="202"/>
      <c r="K61" s="202"/>
    </row>
    <row r="62" spans="2:11" s="42" customFormat="1" ht="30" customHeight="1" x14ac:dyDescent="0.25">
      <c r="B62" s="186" t="s">
        <v>155</v>
      </c>
      <c r="C62" s="186"/>
      <c r="D62" s="186"/>
      <c r="E62" s="117" t="s">
        <v>156</v>
      </c>
      <c r="F62" s="113">
        <f>F63+F77+F92+F103+F112+F117+F122+F127+F132+F137+F142+F147+F152</f>
        <v>476682.85</v>
      </c>
      <c r="G62" s="113">
        <f>G11</f>
        <v>476682.85</v>
      </c>
      <c r="H62" s="113">
        <f>H11</f>
        <v>469239.26</v>
      </c>
      <c r="I62" s="114"/>
      <c r="J62" s="202"/>
      <c r="K62" s="202"/>
    </row>
    <row r="63" spans="2:11" s="42" customFormat="1" ht="30" customHeight="1" x14ac:dyDescent="0.25">
      <c r="B63" s="186"/>
      <c r="C63" s="186"/>
      <c r="D63" s="186"/>
      <c r="E63" s="117" t="s">
        <v>172</v>
      </c>
      <c r="F63" s="111">
        <f>F64</f>
        <v>409465</v>
      </c>
      <c r="G63" s="111"/>
      <c r="H63" s="111">
        <f>H64</f>
        <v>405590.31</v>
      </c>
      <c r="I63" s="112"/>
      <c r="J63" s="202"/>
      <c r="K63" s="202"/>
    </row>
    <row r="64" spans="2:11" s="42" customFormat="1" ht="30" customHeight="1" x14ac:dyDescent="0.25">
      <c r="B64" s="169">
        <v>3</v>
      </c>
      <c r="C64" s="169"/>
      <c r="D64" s="169"/>
      <c r="E64" s="118" t="s">
        <v>3</v>
      </c>
      <c r="F64" s="107">
        <f>F65+F72</f>
        <v>409465</v>
      </c>
      <c r="G64" s="107">
        <f>G65+G72</f>
        <v>409465</v>
      </c>
      <c r="H64" s="107">
        <f>H65+H72</f>
        <v>405590.31</v>
      </c>
      <c r="I64" s="108">
        <f>H64/G64*100</f>
        <v>99.05371887707129</v>
      </c>
      <c r="J64" s="202"/>
      <c r="K64" s="202"/>
    </row>
    <row r="65" spans="2:11" s="42" customFormat="1" ht="30" customHeight="1" x14ac:dyDescent="0.25">
      <c r="B65" s="168">
        <v>31</v>
      </c>
      <c r="C65" s="168"/>
      <c r="D65" s="168"/>
      <c r="E65" s="119" t="s">
        <v>4</v>
      </c>
      <c r="F65" s="109">
        <f>F66+F68+F70</f>
        <v>376800</v>
      </c>
      <c r="G65" s="109">
        <f>G66+G68+G70</f>
        <v>376800</v>
      </c>
      <c r="H65" s="109">
        <f>H66+H68+H70</f>
        <v>373527.42</v>
      </c>
      <c r="I65" s="110">
        <f>H65/G65*100</f>
        <v>99.131480891719733</v>
      </c>
      <c r="J65" s="202"/>
      <c r="K65" s="202"/>
    </row>
    <row r="66" spans="2:11" s="42" customFormat="1" ht="30" customHeight="1" x14ac:dyDescent="0.25">
      <c r="B66" s="167">
        <v>311</v>
      </c>
      <c r="C66" s="167"/>
      <c r="D66" s="167"/>
      <c r="E66" s="116" t="s">
        <v>173</v>
      </c>
      <c r="F66" s="109">
        <f>F67</f>
        <v>307000</v>
      </c>
      <c r="G66" s="109">
        <f t="shared" ref="G66:H66" si="18">G67</f>
        <v>307000</v>
      </c>
      <c r="H66" s="109">
        <f t="shared" si="18"/>
        <v>305108.74</v>
      </c>
      <c r="I66" s="110">
        <f>H66/G66*100</f>
        <v>99.383954397394135</v>
      </c>
      <c r="J66" s="202"/>
      <c r="K66" s="202"/>
    </row>
    <row r="67" spans="2:11" s="42" customFormat="1" ht="30" customHeight="1" x14ac:dyDescent="0.25">
      <c r="B67" s="167">
        <v>3111</v>
      </c>
      <c r="C67" s="167"/>
      <c r="D67" s="167"/>
      <c r="E67" s="116" t="s">
        <v>25</v>
      </c>
      <c r="F67" s="109">
        <v>307000</v>
      </c>
      <c r="G67" s="110">
        <v>307000</v>
      </c>
      <c r="H67" s="110">
        <v>305108.74</v>
      </c>
      <c r="I67" s="110"/>
      <c r="J67" s="202"/>
      <c r="K67" s="202"/>
    </row>
    <row r="68" spans="2:11" s="42" customFormat="1" ht="30" customHeight="1" x14ac:dyDescent="0.25">
      <c r="B68" s="167">
        <v>312</v>
      </c>
      <c r="C68" s="167"/>
      <c r="D68" s="167"/>
      <c r="E68" s="116" t="s">
        <v>101</v>
      </c>
      <c r="F68" s="109">
        <f>F69</f>
        <v>18800</v>
      </c>
      <c r="G68" s="109">
        <f t="shared" ref="G68:H68" si="19">G69</f>
        <v>18800</v>
      </c>
      <c r="H68" s="109">
        <f t="shared" si="19"/>
        <v>18075.73</v>
      </c>
      <c r="I68" s="110">
        <f>H68/G68*100</f>
        <v>96.147499999999994</v>
      </c>
      <c r="J68" s="202"/>
      <c r="K68" s="202"/>
    </row>
    <row r="69" spans="2:11" s="42" customFormat="1" ht="30" customHeight="1" x14ac:dyDescent="0.25">
      <c r="B69" s="167">
        <v>3121</v>
      </c>
      <c r="C69" s="167"/>
      <c r="D69" s="167"/>
      <c r="E69" s="116" t="s">
        <v>101</v>
      </c>
      <c r="F69" s="109">
        <v>18800</v>
      </c>
      <c r="G69" s="110">
        <v>18800</v>
      </c>
      <c r="H69" s="110">
        <v>18075.73</v>
      </c>
      <c r="I69" s="110"/>
      <c r="J69" s="202"/>
      <c r="K69" s="202"/>
    </row>
    <row r="70" spans="2:11" s="42" customFormat="1" ht="30" customHeight="1" x14ac:dyDescent="0.25">
      <c r="B70" s="167">
        <v>313</v>
      </c>
      <c r="C70" s="167"/>
      <c r="D70" s="167"/>
      <c r="E70" s="116" t="s">
        <v>102</v>
      </c>
      <c r="F70" s="109">
        <f>F71</f>
        <v>51000</v>
      </c>
      <c r="G70" s="109">
        <f t="shared" ref="G70:H70" si="20">G71</f>
        <v>51000</v>
      </c>
      <c r="H70" s="109">
        <f t="shared" si="20"/>
        <v>50342.95</v>
      </c>
      <c r="I70" s="110">
        <f>H70/G70*100</f>
        <v>98.711666666666659</v>
      </c>
      <c r="J70" s="202"/>
      <c r="K70" s="202"/>
    </row>
    <row r="71" spans="2:11" s="42" customFormat="1" ht="30" customHeight="1" x14ac:dyDescent="0.25">
      <c r="B71" s="167">
        <v>3132</v>
      </c>
      <c r="C71" s="167"/>
      <c r="D71" s="167"/>
      <c r="E71" s="116" t="s">
        <v>103</v>
      </c>
      <c r="F71" s="109">
        <v>51000</v>
      </c>
      <c r="G71" s="110">
        <v>51000</v>
      </c>
      <c r="H71" s="110">
        <v>50342.95</v>
      </c>
      <c r="I71" s="110"/>
      <c r="J71" s="202"/>
      <c r="K71" s="202"/>
    </row>
    <row r="72" spans="2:11" s="42" customFormat="1" ht="30" customHeight="1" x14ac:dyDescent="0.25">
      <c r="B72" s="168">
        <v>32</v>
      </c>
      <c r="C72" s="168"/>
      <c r="D72" s="168"/>
      <c r="E72" s="119" t="s">
        <v>12</v>
      </c>
      <c r="F72" s="109">
        <f>F73+F75</f>
        <v>32665</v>
      </c>
      <c r="G72" s="109">
        <f t="shared" ref="G72:H72" si="21">G73+G75</f>
        <v>32665</v>
      </c>
      <c r="H72" s="109">
        <f t="shared" si="21"/>
        <v>32062.89</v>
      </c>
      <c r="I72" s="110">
        <f>H72/G72*100</f>
        <v>98.156712077146793</v>
      </c>
      <c r="J72" s="202"/>
      <c r="K72" s="202"/>
    </row>
    <row r="73" spans="2:11" s="42" customFormat="1" ht="30" customHeight="1" x14ac:dyDescent="0.25">
      <c r="B73" s="167">
        <v>321</v>
      </c>
      <c r="C73" s="167"/>
      <c r="D73" s="167"/>
      <c r="E73" s="116" t="s">
        <v>26</v>
      </c>
      <c r="F73" s="109">
        <f>F74</f>
        <v>31000</v>
      </c>
      <c r="G73" s="109">
        <f t="shared" ref="G73:H73" si="22">G74</f>
        <v>31000</v>
      </c>
      <c r="H73" s="109">
        <f t="shared" si="22"/>
        <v>30398.46</v>
      </c>
      <c r="I73" s="110">
        <f>H73/G73*100</f>
        <v>98.059548387096768</v>
      </c>
      <c r="J73" s="202"/>
      <c r="K73" s="202"/>
    </row>
    <row r="74" spans="2:11" s="42" customFormat="1" ht="30" customHeight="1" x14ac:dyDescent="0.25">
      <c r="B74" s="167">
        <v>3212</v>
      </c>
      <c r="C74" s="167"/>
      <c r="D74" s="167"/>
      <c r="E74" s="116" t="s">
        <v>163</v>
      </c>
      <c r="F74" s="109">
        <v>31000</v>
      </c>
      <c r="G74" s="110">
        <v>31000</v>
      </c>
      <c r="H74" s="110">
        <v>30398.46</v>
      </c>
      <c r="I74" s="110"/>
      <c r="J74" s="202"/>
      <c r="K74" s="202"/>
    </row>
    <row r="75" spans="2:11" s="42" customFormat="1" ht="30" customHeight="1" x14ac:dyDescent="0.25">
      <c r="B75" s="167">
        <v>329</v>
      </c>
      <c r="C75" s="167"/>
      <c r="D75" s="167"/>
      <c r="E75" s="116" t="s">
        <v>123</v>
      </c>
      <c r="F75" s="109">
        <f>F76</f>
        <v>1665</v>
      </c>
      <c r="G75" s="109">
        <f t="shared" ref="G75:H75" si="23">G76</f>
        <v>1665</v>
      </c>
      <c r="H75" s="109">
        <f t="shared" si="23"/>
        <v>1664.43</v>
      </c>
      <c r="I75" s="110">
        <f>H75/G75*100</f>
        <v>99.965765765765767</v>
      </c>
      <c r="J75" s="202"/>
      <c r="K75" s="202"/>
    </row>
    <row r="76" spans="2:11" s="42" customFormat="1" ht="30" customHeight="1" x14ac:dyDescent="0.25">
      <c r="B76" s="167">
        <v>3295</v>
      </c>
      <c r="C76" s="167"/>
      <c r="D76" s="167"/>
      <c r="E76" s="116" t="s">
        <v>126</v>
      </c>
      <c r="F76" s="109">
        <v>1665</v>
      </c>
      <c r="G76" s="110">
        <v>1665</v>
      </c>
      <c r="H76" s="110">
        <v>1664.43</v>
      </c>
      <c r="I76" s="110"/>
      <c r="J76" s="202"/>
      <c r="K76" s="202"/>
    </row>
    <row r="77" spans="2:11" s="42" customFormat="1" ht="30" customHeight="1" x14ac:dyDescent="0.25">
      <c r="B77" s="186"/>
      <c r="C77" s="186"/>
      <c r="D77" s="186"/>
      <c r="E77" s="117" t="s">
        <v>174</v>
      </c>
      <c r="F77" s="111">
        <f>F78</f>
        <v>37801.599999999999</v>
      </c>
      <c r="G77" s="111"/>
      <c r="H77" s="111">
        <f t="shared" ref="H77" si="24">H78</f>
        <v>37555.840000000004</v>
      </c>
      <c r="I77" s="112"/>
      <c r="J77" s="202"/>
      <c r="K77" s="202"/>
    </row>
    <row r="78" spans="2:11" s="42" customFormat="1" ht="30" customHeight="1" x14ac:dyDescent="0.25">
      <c r="B78" s="169">
        <v>3</v>
      </c>
      <c r="C78" s="169"/>
      <c r="D78" s="169"/>
      <c r="E78" s="118" t="s">
        <v>3</v>
      </c>
      <c r="F78" s="107">
        <f>F79+F86</f>
        <v>37801.599999999999</v>
      </c>
      <c r="G78" s="107">
        <f>G79+G86</f>
        <v>37801.599999999999</v>
      </c>
      <c r="H78" s="107">
        <f>H79+H86</f>
        <v>37555.840000000004</v>
      </c>
      <c r="I78" s="108">
        <f>H78/G78*100</f>
        <v>99.349868788622715</v>
      </c>
      <c r="J78" s="202"/>
      <c r="K78" s="202"/>
    </row>
    <row r="79" spans="2:11" s="42" customFormat="1" ht="30" customHeight="1" x14ac:dyDescent="0.25">
      <c r="B79" s="168">
        <v>31</v>
      </c>
      <c r="C79" s="168"/>
      <c r="D79" s="168"/>
      <c r="E79" s="119" t="s">
        <v>4</v>
      </c>
      <c r="F79" s="109">
        <f>F80+F82+F84</f>
        <v>36725</v>
      </c>
      <c r="G79" s="109">
        <f>G80+G82+G84</f>
        <v>36725</v>
      </c>
      <c r="H79" s="109">
        <f>H80+H82+H84</f>
        <v>36668.19</v>
      </c>
      <c r="I79" s="110">
        <f>H79/G79*100</f>
        <v>99.845309734513279</v>
      </c>
      <c r="J79" s="202"/>
      <c r="K79" s="202"/>
    </row>
    <row r="80" spans="2:11" s="42" customFormat="1" ht="30" customHeight="1" x14ac:dyDescent="0.25">
      <c r="B80" s="167">
        <v>311</v>
      </c>
      <c r="C80" s="167"/>
      <c r="D80" s="167"/>
      <c r="E80" s="116" t="s">
        <v>173</v>
      </c>
      <c r="F80" s="109">
        <f>F81</f>
        <v>30575</v>
      </c>
      <c r="G80" s="109">
        <f>G81</f>
        <v>30575</v>
      </c>
      <c r="H80" s="109">
        <f>H81</f>
        <v>30531.45</v>
      </c>
      <c r="I80" s="110">
        <f>H80/G80*100</f>
        <v>99.857563368765341</v>
      </c>
      <c r="J80" s="202"/>
      <c r="K80" s="202"/>
    </row>
    <row r="81" spans="2:11" s="42" customFormat="1" ht="30" customHeight="1" x14ac:dyDescent="0.25">
      <c r="B81" s="167">
        <v>3111</v>
      </c>
      <c r="C81" s="167"/>
      <c r="D81" s="167"/>
      <c r="E81" s="116" t="s">
        <v>25</v>
      </c>
      <c r="F81" s="109">
        <v>30575</v>
      </c>
      <c r="G81" s="110">
        <v>30575</v>
      </c>
      <c r="H81" s="110">
        <v>30531.45</v>
      </c>
      <c r="I81" s="110"/>
      <c r="J81" s="202"/>
      <c r="K81" s="202"/>
    </row>
    <row r="82" spans="2:11" s="42" customFormat="1" ht="30" customHeight="1" x14ac:dyDescent="0.25">
      <c r="B82" s="167">
        <v>312</v>
      </c>
      <c r="C82" s="167"/>
      <c r="D82" s="167"/>
      <c r="E82" s="116" t="s">
        <v>101</v>
      </c>
      <c r="F82" s="109">
        <f>F83</f>
        <v>1100</v>
      </c>
      <c r="G82" s="109">
        <f t="shared" ref="G82:H82" si="25">G83</f>
        <v>1100</v>
      </c>
      <c r="H82" s="109">
        <f t="shared" si="25"/>
        <v>1099.08</v>
      </c>
      <c r="I82" s="110">
        <f>H82/G82*100</f>
        <v>99.916363636363627</v>
      </c>
      <c r="J82" s="202"/>
      <c r="K82" s="202"/>
    </row>
    <row r="83" spans="2:11" s="42" customFormat="1" ht="30" customHeight="1" x14ac:dyDescent="0.25">
      <c r="B83" s="167">
        <v>3121</v>
      </c>
      <c r="C83" s="167"/>
      <c r="D83" s="167"/>
      <c r="E83" s="116" t="s">
        <v>101</v>
      </c>
      <c r="F83" s="109">
        <v>1100</v>
      </c>
      <c r="G83" s="110">
        <v>1100</v>
      </c>
      <c r="H83" s="110">
        <v>1099.08</v>
      </c>
      <c r="I83" s="110"/>
      <c r="J83" s="202"/>
      <c r="K83" s="202"/>
    </row>
    <row r="84" spans="2:11" s="42" customFormat="1" ht="30" customHeight="1" x14ac:dyDescent="0.25">
      <c r="B84" s="167">
        <v>313</v>
      </c>
      <c r="C84" s="167"/>
      <c r="D84" s="167"/>
      <c r="E84" s="116" t="s">
        <v>102</v>
      </c>
      <c r="F84" s="109">
        <f>F85</f>
        <v>5050</v>
      </c>
      <c r="G84" s="109">
        <f t="shared" ref="G84:H84" si="26">G85</f>
        <v>5050</v>
      </c>
      <c r="H84" s="109">
        <f t="shared" si="26"/>
        <v>5037.66</v>
      </c>
      <c r="I84" s="110">
        <f>H84/G84*100</f>
        <v>99.755643564356433</v>
      </c>
      <c r="J84" s="202"/>
      <c r="K84" s="202"/>
    </row>
    <row r="85" spans="2:11" s="42" customFormat="1" ht="30" customHeight="1" x14ac:dyDescent="0.25">
      <c r="B85" s="167">
        <v>3132</v>
      </c>
      <c r="C85" s="167"/>
      <c r="D85" s="167"/>
      <c r="E85" s="116" t="s">
        <v>103</v>
      </c>
      <c r="F85" s="109">
        <v>5050</v>
      </c>
      <c r="G85" s="110">
        <v>5050</v>
      </c>
      <c r="H85" s="110">
        <v>5037.66</v>
      </c>
      <c r="I85" s="110"/>
      <c r="J85" s="202"/>
      <c r="K85" s="202"/>
    </row>
    <row r="86" spans="2:11" s="42" customFormat="1" ht="30" customHeight="1" x14ac:dyDescent="0.25">
      <c r="B86" s="168">
        <v>32</v>
      </c>
      <c r="C86" s="168"/>
      <c r="D86" s="168"/>
      <c r="E86" s="119" t="s">
        <v>12</v>
      </c>
      <c r="F86" s="109">
        <f>F87+F89</f>
        <v>1076.5999999999999</v>
      </c>
      <c r="G86" s="109">
        <f t="shared" ref="G86:H86" si="27">G87+G89</f>
        <v>1076.5999999999999</v>
      </c>
      <c r="H86" s="109">
        <f t="shared" si="27"/>
        <v>887.65</v>
      </c>
      <c r="I86" s="110">
        <f>H86/G86*100</f>
        <v>82.449377670443994</v>
      </c>
      <c r="J86" s="202"/>
      <c r="K86" s="202"/>
    </row>
    <row r="87" spans="2:11" s="42" customFormat="1" ht="30" customHeight="1" x14ac:dyDescent="0.25">
      <c r="B87" s="167">
        <v>321</v>
      </c>
      <c r="C87" s="167"/>
      <c r="D87" s="167"/>
      <c r="E87" s="116" t="s">
        <v>26</v>
      </c>
      <c r="F87" s="109">
        <f>F88</f>
        <v>515</v>
      </c>
      <c r="G87" s="109">
        <f t="shared" ref="G87:H87" si="28">G88</f>
        <v>515</v>
      </c>
      <c r="H87" s="109">
        <f t="shared" si="28"/>
        <v>513.25</v>
      </c>
      <c r="I87" s="110">
        <f>H87/G87*100</f>
        <v>99.660194174757279</v>
      </c>
      <c r="J87" s="202"/>
      <c r="K87" s="202"/>
    </row>
    <row r="88" spans="2:11" s="42" customFormat="1" ht="30" customHeight="1" x14ac:dyDescent="0.25">
      <c r="B88" s="167">
        <v>3212</v>
      </c>
      <c r="C88" s="167"/>
      <c r="D88" s="167"/>
      <c r="E88" s="116" t="s">
        <v>163</v>
      </c>
      <c r="F88" s="109">
        <v>515</v>
      </c>
      <c r="G88" s="110">
        <v>515</v>
      </c>
      <c r="H88" s="110">
        <v>513.25</v>
      </c>
      <c r="I88" s="110"/>
      <c r="J88" s="202"/>
      <c r="K88" s="202"/>
    </row>
    <row r="89" spans="2:11" s="42" customFormat="1" ht="30" customHeight="1" x14ac:dyDescent="0.25">
      <c r="B89" s="167">
        <v>322</v>
      </c>
      <c r="C89" s="167"/>
      <c r="D89" s="167"/>
      <c r="E89" s="116" t="s">
        <v>108</v>
      </c>
      <c r="F89" s="109">
        <f>F91+F90</f>
        <v>561.6</v>
      </c>
      <c r="G89" s="109">
        <f>G91+G90</f>
        <v>561.6</v>
      </c>
      <c r="H89" s="109">
        <f>H91+H90</f>
        <v>374.4</v>
      </c>
      <c r="I89" s="110">
        <f>H89/G89*100</f>
        <v>66.666666666666657</v>
      </c>
      <c r="J89" s="202"/>
      <c r="K89" s="202"/>
    </row>
    <row r="90" spans="2:11" s="42" customFormat="1" ht="30" customHeight="1" x14ac:dyDescent="0.25">
      <c r="B90" s="162">
        <v>3221</v>
      </c>
      <c r="C90" s="165"/>
      <c r="D90" s="166"/>
      <c r="E90" s="122" t="s">
        <v>109</v>
      </c>
      <c r="F90" s="109">
        <v>280.8</v>
      </c>
      <c r="G90" s="109">
        <v>280.8</v>
      </c>
      <c r="H90" s="109">
        <v>140.4</v>
      </c>
      <c r="I90" s="110"/>
      <c r="J90" s="202"/>
      <c r="K90" s="202"/>
    </row>
    <row r="91" spans="2:11" s="42" customFormat="1" ht="30" customHeight="1" x14ac:dyDescent="0.25">
      <c r="B91" s="167">
        <v>3225</v>
      </c>
      <c r="C91" s="167"/>
      <c r="D91" s="167"/>
      <c r="E91" s="122" t="s">
        <v>167</v>
      </c>
      <c r="F91" s="109">
        <v>280.8</v>
      </c>
      <c r="G91" s="110">
        <v>280.8</v>
      </c>
      <c r="H91" s="110">
        <v>234</v>
      </c>
      <c r="I91" s="110"/>
      <c r="J91" s="202"/>
      <c r="K91" s="202"/>
    </row>
    <row r="92" spans="2:11" s="42" customFormat="1" ht="30" customHeight="1" x14ac:dyDescent="0.25">
      <c r="B92" s="186"/>
      <c r="C92" s="186"/>
      <c r="D92" s="186"/>
      <c r="E92" s="117" t="s">
        <v>197</v>
      </c>
      <c r="F92" s="111">
        <f>F93+F99</f>
        <v>2000.5</v>
      </c>
      <c r="G92" s="111"/>
      <c r="H92" s="111">
        <f>H93+H99</f>
        <v>2000.5</v>
      </c>
      <c r="I92" s="112"/>
      <c r="J92" s="202"/>
      <c r="K92" s="202"/>
    </row>
    <row r="93" spans="2:11" s="42" customFormat="1" ht="30" customHeight="1" x14ac:dyDescent="0.25">
      <c r="B93" s="169">
        <v>3</v>
      </c>
      <c r="C93" s="169"/>
      <c r="D93" s="169"/>
      <c r="E93" s="118" t="s">
        <v>3</v>
      </c>
      <c r="F93" s="107">
        <f>F94</f>
        <v>642</v>
      </c>
      <c r="G93" s="107">
        <f>G94</f>
        <v>642</v>
      </c>
      <c r="H93" s="107">
        <f>H94</f>
        <v>642</v>
      </c>
      <c r="I93" s="108">
        <f>H93/G93*100</f>
        <v>100</v>
      </c>
      <c r="J93" s="202"/>
      <c r="K93" s="202"/>
    </row>
    <row r="94" spans="2:11" s="42" customFormat="1" ht="30" customHeight="1" x14ac:dyDescent="0.25">
      <c r="B94" s="168">
        <v>32</v>
      </c>
      <c r="C94" s="168"/>
      <c r="D94" s="168"/>
      <c r="E94" s="119" t="s">
        <v>12</v>
      </c>
      <c r="F94" s="109">
        <f>F95+F97</f>
        <v>642</v>
      </c>
      <c r="G94" s="109">
        <f>G95+G97</f>
        <v>642</v>
      </c>
      <c r="H94" s="109">
        <f>H95+H97</f>
        <v>642</v>
      </c>
      <c r="I94" s="110">
        <f>H94/G94*100</f>
        <v>100</v>
      </c>
      <c r="J94" s="202"/>
      <c r="K94" s="202"/>
    </row>
    <row r="95" spans="2:11" s="42" customFormat="1" ht="30" customHeight="1" x14ac:dyDescent="0.25">
      <c r="B95" s="167">
        <v>322</v>
      </c>
      <c r="C95" s="167"/>
      <c r="D95" s="167"/>
      <c r="E95" s="116" t="s">
        <v>108</v>
      </c>
      <c r="F95" s="109">
        <f>F96</f>
        <v>40.880000000000003</v>
      </c>
      <c r="G95" s="109">
        <f>G96</f>
        <v>40.880000000000003</v>
      </c>
      <c r="H95" s="109">
        <f>H96</f>
        <v>40.880000000000003</v>
      </c>
      <c r="I95" s="110">
        <f>H95/G95*100</f>
        <v>100</v>
      </c>
      <c r="J95" s="202"/>
      <c r="K95" s="202"/>
    </row>
    <row r="96" spans="2:11" s="42" customFormat="1" ht="30" customHeight="1" x14ac:dyDescent="0.25">
      <c r="B96" s="167">
        <v>3221</v>
      </c>
      <c r="C96" s="167"/>
      <c r="D96" s="167"/>
      <c r="E96" s="122" t="s">
        <v>109</v>
      </c>
      <c r="F96" s="109">
        <v>40.880000000000003</v>
      </c>
      <c r="G96" s="110">
        <v>40.880000000000003</v>
      </c>
      <c r="H96" s="110">
        <v>40.880000000000003</v>
      </c>
      <c r="I96" s="110"/>
      <c r="J96" s="202"/>
      <c r="K96" s="202"/>
    </row>
    <row r="97" spans="2:11" s="42" customFormat="1" ht="30" customHeight="1" x14ac:dyDescent="0.25">
      <c r="B97" s="167">
        <v>323</v>
      </c>
      <c r="C97" s="167"/>
      <c r="D97" s="167"/>
      <c r="E97" s="122" t="s">
        <v>115</v>
      </c>
      <c r="F97" s="109">
        <f>F98</f>
        <v>601.12</v>
      </c>
      <c r="G97" s="109">
        <f t="shared" ref="G97:H97" si="29">G98</f>
        <v>601.12</v>
      </c>
      <c r="H97" s="109">
        <f t="shared" si="29"/>
        <v>601.12</v>
      </c>
      <c r="I97" s="110">
        <f>H97/G97*100</f>
        <v>100</v>
      </c>
      <c r="J97" s="202"/>
      <c r="K97" s="202"/>
    </row>
    <row r="98" spans="2:11" s="42" customFormat="1" ht="30" customHeight="1" x14ac:dyDescent="0.25">
      <c r="B98" s="167">
        <v>3237</v>
      </c>
      <c r="C98" s="167"/>
      <c r="D98" s="167"/>
      <c r="E98" s="122" t="s">
        <v>120</v>
      </c>
      <c r="F98" s="109">
        <v>601.12</v>
      </c>
      <c r="G98" s="110">
        <v>601.12</v>
      </c>
      <c r="H98" s="110">
        <v>601.12</v>
      </c>
      <c r="I98" s="110"/>
      <c r="J98" s="202"/>
      <c r="K98" s="202"/>
    </row>
    <row r="99" spans="2:11" s="42" customFormat="1" ht="30" customHeight="1" x14ac:dyDescent="0.25">
      <c r="B99" s="169">
        <v>4</v>
      </c>
      <c r="C99" s="169"/>
      <c r="D99" s="169"/>
      <c r="E99" s="118" t="s">
        <v>170</v>
      </c>
      <c r="F99" s="107">
        <f>F100</f>
        <v>1358.5</v>
      </c>
      <c r="G99" s="107">
        <f t="shared" ref="G99:H101" si="30">G100</f>
        <v>1358.5</v>
      </c>
      <c r="H99" s="107">
        <f t="shared" si="30"/>
        <v>1358.5</v>
      </c>
      <c r="I99" s="108">
        <f>H99/G99*100</f>
        <v>100</v>
      </c>
      <c r="J99" s="202"/>
      <c r="K99" s="202"/>
    </row>
    <row r="100" spans="2:11" s="42" customFormat="1" ht="30" customHeight="1" x14ac:dyDescent="0.25">
      <c r="B100" s="168">
        <v>42</v>
      </c>
      <c r="C100" s="168"/>
      <c r="D100" s="168"/>
      <c r="E100" s="119" t="s">
        <v>170</v>
      </c>
      <c r="F100" s="109">
        <f>F101</f>
        <v>1358.5</v>
      </c>
      <c r="G100" s="109">
        <f t="shared" si="30"/>
        <v>1358.5</v>
      </c>
      <c r="H100" s="109">
        <f t="shared" si="30"/>
        <v>1358.5</v>
      </c>
      <c r="I100" s="110">
        <f>H100/G100*100</f>
        <v>100</v>
      </c>
      <c r="J100" s="202"/>
      <c r="K100" s="202"/>
    </row>
    <row r="101" spans="2:11" s="42" customFormat="1" ht="30" customHeight="1" x14ac:dyDescent="0.25">
      <c r="B101" s="167">
        <v>422</v>
      </c>
      <c r="C101" s="167"/>
      <c r="D101" s="167"/>
      <c r="E101" s="116" t="s">
        <v>140</v>
      </c>
      <c r="F101" s="109">
        <f>F102</f>
        <v>1358.5</v>
      </c>
      <c r="G101" s="109">
        <f t="shared" si="30"/>
        <v>1358.5</v>
      </c>
      <c r="H101" s="109">
        <f t="shared" si="30"/>
        <v>1358.5</v>
      </c>
      <c r="I101" s="110">
        <f>H101/G101*100</f>
        <v>100</v>
      </c>
      <c r="J101" s="202"/>
      <c r="K101" s="202"/>
    </row>
    <row r="102" spans="2:11" s="42" customFormat="1" ht="30" customHeight="1" x14ac:dyDescent="0.25">
      <c r="B102" s="162">
        <v>4221</v>
      </c>
      <c r="C102" s="165"/>
      <c r="D102" s="166"/>
      <c r="E102" s="116" t="s">
        <v>141</v>
      </c>
      <c r="F102" s="109">
        <v>1358.5</v>
      </c>
      <c r="G102" s="109">
        <v>1358.5</v>
      </c>
      <c r="H102" s="109">
        <v>1358.5</v>
      </c>
      <c r="I102" s="110"/>
      <c r="J102" s="202"/>
      <c r="K102" s="202"/>
    </row>
    <row r="103" spans="2:11" s="42" customFormat="1" ht="30" customHeight="1" x14ac:dyDescent="0.25">
      <c r="B103" s="186"/>
      <c r="C103" s="186"/>
      <c r="D103" s="186"/>
      <c r="E103" s="117" t="s">
        <v>175</v>
      </c>
      <c r="F103" s="111">
        <f>F104+F108</f>
        <v>9613</v>
      </c>
      <c r="G103" s="111"/>
      <c r="H103" s="111">
        <f t="shared" ref="H103" si="31">H104+H108</f>
        <v>9611.7999999999993</v>
      </c>
      <c r="I103" s="112"/>
      <c r="J103" s="202"/>
      <c r="K103" s="202"/>
    </row>
    <row r="104" spans="2:11" s="42" customFormat="1" ht="30" customHeight="1" x14ac:dyDescent="0.25">
      <c r="B104" s="169">
        <v>3</v>
      </c>
      <c r="C104" s="169"/>
      <c r="D104" s="169"/>
      <c r="E104" s="118" t="s">
        <v>3</v>
      </c>
      <c r="F104" s="107">
        <f t="shared" ref="F104:H106" si="32">F105</f>
        <v>9350</v>
      </c>
      <c r="G104" s="107">
        <f t="shared" si="32"/>
        <v>9350</v>
      </c>
      <c r="H104" s="107">
        <f t="shared" si="32"/>
        <v>9349.4</v>
      </c>
      <c r="I104" s="108">
        <f>H104/G104*100</f>
        <v>99.993582887700526</v>
      </c>
      <c r="J104" s="202"/>
      <c r="K104" s="202"/>
    </row>
    <row r="105" spans="2:11" s="42" customFormat="1" ht="30" customHeight="1" x14ac:dyDescent="0.25">
      <c r="B105" s="183">
        <v>37</v>
      </c>
      <c r="C105" s="184"/>
      <c r="D105" s="185"/>
      <c r="E105" s="119" t="s">
        <v>176</v>
      </c>
      <c r="F105" s="109">
        <f t="shared" si="32"/>
        <v>9350</v>
      </c>
      <c r="G105" s="109">
        <f t="shared" si="32"/>
        <v>9350</v>
      </c>
      <c r="H105" s="109">
        <f t="shared" si="32"/>
        <v>9349.4</v>
      </c>
      <c r="I105" s="110">
        <f>H105/G105*100</f>
        <v>99.993582887700526</v>
      </c>
      <c r="J105" s="202"/>
      <c r="K105" s="202"/>
    </row>
    <row r="106" spans="2:11" s="42" customFormat="1" ht="30" customHeight="1" x14ac:dyDescent="0.25">
      <c r="B106" s="167">
        <v>372</v>
      </c>
      <c r="C106" s="167"/>
      <c r="D106" s="167"/>
      <c r="E106" s="116" t="s">
        <v>177</v>
      </c>
      <c r="F106" s="109">
        <f t="shared" si="32"/>
        <v>9350</v>
      </c>
      <c r="G106" s="109">
        <f t="shared" si="32"/>
        <v>9350</v>
      </c>
      <c r="H106" s="109">
        <f t="shared" si="32"/>
        <v>9349.4</v>
      </c>
      <c r="I106" s="110">
        <f>H106/G106*100</f>
        <v>99.993582887700526</v>
      </c>
      <c r="J106" s="202"/>
      <c r="K106" s="202"/>
    </row>
    <row r="107" spans="2:11" s="42" customFormat="1" ht="30" customHeight="1" x14ac:dyDescent="0.25">
      <c r="B107" s="167">
        <v>3722</v>
      </c>
      <c r="C107" s="167"/>
      <c r="D107" s="167"/>
      <c r="E107" s="116" t="s">
        <v>176</v>
      </c>
      <c r="F107" s="109">
        <v>9350</v>
      </c>
      <c r="G107" s="110">
        <v>9350</v>
      </c>
      <c r="H107" s="110">
        <v>9349.4</v>
      </c>
      <c r="I107" s="110"/>
      <c r="J107" s="202"/>
      <c r="K107" s="202"/>
    </row>
    <row r="108" spans="2:11" s="42" customFormat="1" ht="30" customHeight="1" x14ac:dyDescent="0.25">
      <c r="B108" s="169">
        <v>4</v>
      </c>
      <c r="C108" s="169"/>
      <c r="D108" s="169"/>
      <c r="E108" s="118" t="s">
        <v>170</v>
      </c>
      <c r="F108" s="107">
        <f>F110</f>
        <v>263</v>
      </c>
      <c r="G108" s="107">
        <f>G110</f>
        <v>263</v>
      </c>
      <c r="H108" s="107">
        <f>H110</f>
        <v>262.39999999999998</v>
      </c>
      <c r="I108" s="108">
        <f>H108/G108*100</f>
        <v>99.771863117870723</v>
      </c>
      <c r="J108" s="202"/>
      <c r="K108" s="202"/>
    </row>
    <row r="109" spans="2:11" s="42" customFormat="1" ht="30" customHeight="1" x14ac:dyDescent="0.25">
      <c r="B109" s="168">
        <v>42</v>
      </c>
      <c r="C109" s="168"/>
      <c r="D109" s="168"/>
      <c r="E109" s="119" t="s">
        <v>170</v>
      </c>
      <c r="F109" s="109">
        <f>F110</f>
        <v>263</v>
      </c>
      <c r="G109" s="109">
        <f>G110</f>
        <v>263</v>
      </c>
      <c r="H109" s="109">
        <f>H110</f>
        <v>262.39999999999998</v>
      </c>
      <c r="I109" s="110">
        <f>H109/G109*100</f>
        <v>99.771863117870723</v>
      </c>
      <c r="J109" s="202"/>
      <c r="K109" s="202"/>
    </row>
    <row r="110" spans="2:11" s="42" customFormat="1" ht="30" customHeight="1" x14ac:dyDescent="0.25">
      <c r="B110" s="167">
        <v>424</v>
      </c>
      <c r="C110" s="167"/>
      <c r="D110" s="167"/>
      <c r="E110" s="116" t="s">
        <v>171</v>
      </c>
      <c r="F110" s="109">
        <f>F111</f>
        <v>263</v>
      </c>
      <c r="G110" s="109">
        <f t="shared" ref="G110:H110" si="33">G111</f>
        <v>263</v>
      </c>
      <c r="H110" s="109">
        <f t="shared" si="33"/>
        <v>262.39999999999998</v>
      </c>
      <c r="I110" s="110">
        <f>H110/G110*100</f>
        <v>99.771863117870723</v>
      </c>
      <c r="J110" s="202"/>
      <c r="K110" s="202"/>
    </row>
    <row r="111" spans="2:11" s="42" customFormat="1" ht="30" customHeight="1" x14ac:dyDescent="0.25">
      <c r="B111" s="167">
        <v>4241</v>
      </c>
      <c r="C111" s="167"/>
      <c r="D111" s="167"/>
      <c r="E111" s="116" t="s">
        <v>171</v>
      </c>
      <c r="F111" s="109">
        <v>263</v>
      </c>
      <c r="G111" s="110">
        <v>263</v>
      </c>
      <c r="H111" s="110">
        <v>262.39999999999998</v>
      </c>
      <c r="I111" s="110"/>
      <c r="J111" s="202"/>
      <c r="K111" s="202"/>
    </row>
    <row r="112" spans="2:11" ht="30" customHeight="1" x14ac:dyDescent="0.25">
      <c r="B112" s="186"/>
      <c r="C112" s="186"/>
      <c r="D112" s="186"/>
      <c r="E112" s="117" t="s">
        <v>178</v>
      </c>
      <c r="F112" s="111">
        <f>F113</f>
        <v>1600</v>
      </c>
      <c r="G112" s="111"/>
      <c r="H112" s="111">
        <f>H113</f>
        <v>1420</v>
      </c>
      <c r="I112" s="112"/>
    </row>
    <row r="113" spans="2:9" ht="30" customHeight="1" x14ac:dyDescent="0.25">
      <c r="B113" s="169">
        <v>3</v>
      </c>
      <c r="C113" s="169"/>
      <c r="D113" s="169"/>
      <c r="E113" s="118" t="s">
        <v>3</v>
      </c>
      <c r="F113" s="107">
        <f>F114</f>
        <v>1600</v>
      </c>
      <c r="G113" s="107">
        <f t="shared" ref="G113:H115" si="34">G114</f>
        <v>1600</v>
      </c>
      <c r="H113" s="107">
        <f t="shared" si="34"/>
        <v>1420</v>
      </c>
      <c r="I113" s="108">
        <f>H113/G113*100</f>
        <v>88.75</v>
      </c>
    </row>
    <row r="114" spans="2:9" ht="30" customHeight="1" x14ac:dyDescent="0.25">
      <c r="B114" s="168">
        <v>32</v>
      </c>
      <c r="C114" s="168"/>
      <c r="D114" s="168"/>
      <c r="E114" s="119" t="s">
        <v>12</v>
      </c>
      <c r="F114" s="109">
        <f>F115</f>
        <v>1600</v>
      </c>
      <c r="G114" s="109">
        <f t="shared" si="34"/>
        <v>1600</v>
      </c>
      <c r="H114" s="109">
        <f t="shared" si="34"/>
        <v>1420</v>
      </c>
      <c r="I114" s="110">
        <f>H114/G114*100</f>
        <v>88.75</v>
      </c>
    </row>
    <row r="115" spans="2:9" ht="30" customHeight="1" x14ac:dyDescent="0.25">
      <c r="B115" s="167">
        <v>329</v>
      </c>
      <c r="C115" s="167"/>
      <c r="D115" s="167"/>
      <c r="E115" s="116" t="s">
        <v>123</v>
      </c>
      <c r="F115" s="109">
        <f>F116</f>
        <v>1600</v>
      </c>
      <c r="G115" s="109">
        <f t="shared" si="34"/>
        <v>1600</v>
      </c>
      <c r="H115" s="109">
        <f t="shared" si="34"/>
        <v>1420</v>
      </c>
      <c r="I115" s="110">
        <f>H115/G115*100</f>
        <v>88.75</v>
      </c>
    </row>
    <row r="116" spans="2:9" ht="30" customHeight="1" x14ac:dyDescent="0.25">
      <c r="B116" s="167">
        <v>3299</v>
      </c>
      <c r="C116" s="167"/>
      <c r="D116" s="167"/>
      <c r="E116" s="116" t="s">
        <v>123</v>
      </c>
      <c r="F116" s="109">
        <v>1600</v>
      </c>
      <c r="G116" s="110">
        <v>1600</v>
      </c>
      <c r="H116" s="110">
        <v>1420</v>
      </c>
      <c r="I116" s="110"/>
    </row>
    <row r="117" spans="2:9" ht="30" customHeight="1" x14ac:dyDescent="0.25">
      <c r="B117" s="186"/>
      <c r="C117" s="186"/>
      <c r="D117" s="186"/>
      <c r="E117" s="117" t="s">
        <v>179</v>
      </c>
      <c r="F117" s="111">
        <f>F118</f>
        <v>0</v>
      </c>
      <c r="G117" s="111"/>
      <c r="H117" s="111">
        <f t="shared" ref="H117" si="35">H118+H123</f>
        <v>0</v>
      </c>
      <c r="I117" s="112"/>
    </row>
    <row r="118" spans="2:9" ht="30" customHeight="1" x14ac:dyDescent="0.25">
      <c r="B118" s="169">
        <v>4</v>
      </c>
      <c r="C118" s="169"/>
      <c r="D118" s="169"/>
      <c r="E118" s="118" t="s">
        <v>170</v>
      </c>
      <c r="F118" s="107">
        <f>F119</f>
        <v>0</v>
      </c>
      <c r="G118" s="107">
        <f t="shared" ref="G118:H120" si="36">G119</f>
        <v>0</v>
      </c>
      <c r="H118" s="107">
        <f t="shared" si="36"/>
        <v>0</v>
      </c>
      <c r="I118" s="108" t="e">
        <f>H118/G118*100</f>
        <v>#DIV/0!</v>
      </c>
    </row>
    <row r="119" spans="2:9" ht="30" customHeight="1" x14ac:dyDescent="0.25">
      <c r="B119" s="168">
        <v>42</v>
      </c>
      <c r="C119" s="168"/>
      <c r="D119" s="168"/>
      <c r="E119" s="121" t="s">
        <v>170</v>
      </c>
      <c r="F119" s="109">
        <f>F120</f>
        <v>0</v>
      </c>
      <c r="G119" s="109">
        <f t="shared" si="36"/>
        <v>0</v>
      </c>
      <c r="H119" s="109">
        <f t="shared" si="36"/>
        <v>0</v>
      </c>
      <c r="I119" s="110" t="e">
        <f>H119/G119*100</f>
        <v>#DIV/0!</v>
      </c>
    </row>
    <row r="120" spans="2:9" ht="30" customHeight="1" x14ac:dyDescent="0.25">
      <c r="B120" s="167">
        <v>422</v>
      </c>
      <c r="C120" s="167"/>
      <c r="D120" s="167"/>
      <c r="E120" s="122" t="s">
        <v>140</v>
      </c>
      <c r="F120" s="109">
        <f>F121</f>
        <v>0</v>
      </c>
      <c r="G120" s="109">
        <f t="shared" si="36"/>
        <v>0</v>
      </c>
      <c r="H120" s="109">
        <f t="shared" si="36"/>
        <v>0</v>
      </c>
      <c r="I120" s="110" t="e">
        <f>H120/G120*100</f>
        <v>#DIV/0!</v>
      </c>
    </row>
    <row r="121" spans="2:9" ht="30" customHeight="1" x14ac:dyDescent="0.25">
      <c r="B121" s="167">
        <v>4226</v>
      </c>
      <c r="C121" s="167"/>
      <c r="D121" s="167"/>
      <c r="E121" s="122" t="s">
        <v>180</v>
      </c>
      <c r="F121" s="109">
        <v>0</v>
      </c>
      <c r="G121" s="110">
        <v>0</v>
      </c>
      <c r="H121" s="110">
        <v>0</v>
      </c>
      <c r="I121" s="110"/>
    </row>
    <row r="122" spans="2:9" ht="30" customHeight="1" x14ac:dyDescent="0.25">
      <c r="B122" s="177"/>
      <c r="C122" s="178"/>
      <c r="D122" s="179"/>
      <c r="E122" s="117" t="s">
        <v>198</v>
      </c>
      <c r="F122" s="111">
        <f>F123</f>
        <v>0</v>
      </c>
      <c r="G122" s="111"/>
      <c r="H122" s="111">
        <f>H123</f>
        <v>0</v>
      </c>
      <c r="I122" s="112"/>
    </row>
    <row r="123" spans="2:9" ht="30" customHeight="1" x14ac:dyDescent="0.25">
      <c r="B123" s="169">
        <v>4</v>
      </c>
      <c r="C123" s="169"/>
      <c r="D123" s="169"/>
      <c r="E123" s="118" t="s">
        <v>170</v>
      </c>
      <c r="F123" s="107">
        <f>F125</f>
        <v>0</v>
      </c>
      <c r="G123" s="107">
        <f>G125</f>
        <v>0</v>
      </c>
      <c r="H123" s="107">
        <f>H125</f>
        <v>0</v>
      </c>
      <c r="I123" s="108" t="e">
        <f>H123/G123*100</f>
        <v>#DIV/0!</v>
      </c>
    </row>
    <row r="124" spans="2:9" ht="30" customHeight="1" x14ac:dyDescent="0.25">
      <c r="B124" s="168">
        <v>42</v>
      </c>
      <c r="C124" s="168"/>
      <c r="D124" s="168"/>
      <c r="E124" s="121" t="s">
        <v>170</v>
      </c>
      <c r="F124" s="109">
        <f t="shared" ref="F124:H125" si="37">F125</f>
        <v>0</v>
      </c>
      <c r="G124" s="109">
        <f t="shared" si="37"/>
        <v>0</v>
      </c>
      <c r="H124" s="109">
        <f t="shared" si="37"/>
        <v>0</v>
      </c>
      <c r="I124" s="110" t="e">
        <f>H124/G124*100</f>
        <v>#DIV/0!</v>
      </c>
    </row>
    <row r="125" spans="2:9" ht="30" customHeight="1" x14ac:dyDescent="0.25">
      <c r="B125" s="167">
        <v>422</v>
      </c>
      <c r="C125" s="167"/>
      <c r="D125" s="167"/>
      <c r="E125" s="122" t="s">
        <v>140</v>
      </c>
      <c r="F125" s="109">
        <f t="shared" si="37"/>
        <v>0</v>
      </c>
      <c r="G125" s="109">
        <f t="shared" si="37"/>
        <v>0</v>
      </c>
      <c r="H125" s="109">
        <f t="shared" si="37"/>
        <v>0</v>
      </c>
      <c r="I125" s="110" t="e">
        <f>H125/G125*100</f>
        <v>#DIV/0!</v>
      </c>
    </row>
    <row r="126" spans="2:9" ht="30" customHeight="1" x14ac:dyDescent="0.25">
      <c r="B126" s="167">
        <v>4226</v>
      </c>
      <c r="C126" s="167"/>
      <c r="D126" s="167"/>
      <c r="E126" s="122" t="s">
        <v>180</v>
      </c>
      <c r="F126" s="109">
        <v>0</v>
      </c>
      <c r="G126" s="110">
        <v>0</v>
      </c>
      <c r="H126" s="110">
        <v>0</v>
      </c>
      <c r="I126" s="110"/>
    </row>
    <row r="127" spans="2:9" ht="30" customHeight="1" x14ac:dyDescent="0.25">
      <c r="B127" s="186"/>
      <c r="C127" s="186"/>
      <c r="D127" s="186"/>
      <c r="E127" s="117" t="s">
        <v>181</v>
      </c>
      <c r="F127" s="111">
        <f>F128</f>
        <v>237</v>
      </c>
      <c r="G127" s="111"/>
      <c r="H127" s="111">
        <f t="shared" ref="H127" si="38">H128</f>
        <v>237</v>
      </c>
      <c r="I127" s="112"/>
    </row>
    <row r="128" spans="2:9" ht="30" customHeight="1" x14ac:dyDescent="0.25">
      <c r="B128" s="169">
        <v>4</v>
      </c>
      <c r="C128" s="169"/>
      <c r="D128" s="169"/>
      <c r="E128" s="118" t="s">
        <v>170</v>
      </c>
      <c r="F128" s="107">
        <f>F129</f>
        <v>237</v>
      </c>
      <c r="G128" s="107">
        <f t="shared" ref="G128:H130" si="39">G129</f>
        <v>237</v>
      </c>
      <c r="H128" s="107">
        <f t="shared" si="39"/>
        <v>237</v>
      </c>
      <c r="I128" s="108">
        <f>H128/G128*100</f>
        <v>100</v>
      </c>
    </row>
    <row r="129" spans="2:9" ht="30" customHeight="1" x14ac:dyDescent="0.25">
      <c r="B129" s="168">
        <v>42</v>
      </c>
      <c r="C129" s="168"/>
      <c r="D129" s="168"/>
      <c r="E129" s="119" t="s">
        <v>170</v>
      </c>
      <c r="F129" s="109">
        <f>F130</f>
        <v>237</v>
      </c>
      <c r="G129" s="109">
        <f t="shared" si="39"/>
        <v>237</v>
      </c>
      <c r="H129" s="109">
        <f t="shared" si="39"/>
        <v>237</v>
      </c>
      <c r="I129" s="110">
        <f>H129/G129*100</f>
        <v>100</v>
      </c>
    </row>
    <row r="130" spans="2:9" ht="30" customHeight="1" x14ac:dyDescent="0.25">
      <c r="B130" s="167">
        <v>424</v>
      </c>
      <c r="C130" s="167"/>
      <c r="D130" s="167"/>
      <c r="E130" s="116" t="s">
        <v>171</v>
      </c>
      <c r="F130" s="109">
        <f>F131</f>
        <v>237</v>
      </c>
      <c r="G130" s="109">
        <f t="shared" si="39"/>
        <v>237</v>
      </c>
      <c r="H130" s="109">
        <f t="shared" si="39"/>
        <v>237</v>
      </c>
      <c r="I130" s="110">
        <f>H130/G130*100</f>
        <v>100</v>
      </c>
    </row>
    <row r="131" spans="2:9" ht="30" customHeight="1" x14ac:dyDescent="0.25">
      <c r="B131" s="167">
        <v>4241</v>
      </c>
      <c r="C131" s="167"/>
      <c r="D131" s="167"/>
      <c r="E131" s="116" t="s">
        <v>171</v>
      </c>
      <c r="F131" s="109">
        <v>237</v>
      </c>
      <c r="G131" s="110">
        <v>237</v>
      </c>
      <c r="H131" s="110">
        <v>237</v>
      </c>
      <c r="I131" s="110"/>
    </row>
    <row r="132" spans="2:9" ht="30" customHeight="1" x14ac:dyDescent="0.25">
      <c r="B132" s="186"/>
      <c r="C132" s="186"/>
      <c r="D132" s="186"/>
      <c r="E132" s="117" t="s">
        <v>182</v>
      </c>
      <c r="F132" s="111">
        <f>F133</f>
        <v>123.6</v>
      </c>
      <c r="G132" s="111"/>
      <c r="H132" s="111">
        <f t="shared" ref="H132:H134" si="40">H133</f>
        <v>123.6</v>
      </c>
      <c r="I132" s="112"/>
    </row>
    <row r="133" spans="2:9" ht="30" customHeight="1" x14ac:dyDescent="0.25">
      <c r="B133" s="169">
        <v>3</v>
      </c>
      <c r="C133" s="169"/>
      <c r="D133" s="169"/>
      <c r="E133" s="118" t="s">
        <v>3</v>
      </c>
      <c r="F133" s="107">
        <f>F134</f>
        <v>123.6</v>
      </c>
      <c r="G133" s="107">
        <f t="shared" ref="G133:G134" si="41">G134</f>
        <v>123.6</v>
      </c>
      <c r="H133" s="107">
        <f t="shared" si="40"/>
        <v>123.6</v>
      </c>
      <c r="I133" s="108">
        <f>H133/G133*100</f>
        <v>100</v>
      </c>
    </row>
    <row r="134" spans="2:9" ht="30" customHeight="1" x14ac:dyDescent="0.25">
      <c r="B134" s="168">
        <v>32</v>
      </c>
      <c r="C134" s="168"/>
      <c r="D134" s="168"/>
      <c r="E134" s="119" t="s">
        <v>12</v>
      </c>
      <c r="F134" s="109">
        <f>F135</f>
        <v>123.6</v>
      </c>
      <c r="G134" s="109">
        <f t="shared" si="41"/>
        <v>123.6</v>
      </c>
      <c r="H134" s="109">
        <f t="shared" si="40"/>
        <v>123.6</v>
      </c>
      <c r="I134" s="110">
        <f>H134/G134*100</f>
        <v>100</v>
      </c>
    </row>
    <row r="135" spans="2:9" ht="30" customHeight="1" x14ac:dyDescent="0.25">
      <c r="B135" s="167">
        <v>322</v>
      </c>
      <c r="C135" s="167"/>
      <c r="D135" s="167"/>
      <c r="E135" s="116" t="s">
        <v>108</v>
      </c>
      <c r="F135" s="109">
        <f>F136</f>
        <v>123.6</v>
      </c>
      <c r="G135" s="109">
        <f>G136</f>
        <v>123.6</v>
      </c>
      <c r="H135" s="109">
        <f>H136</f>
        <v>123.6</v>
      </c>
      <c r="I135" s="110">
        <f>H135/G135*100</f>
        <v>100</v>
      </c>
    </row>
    <row r="136" spans="2:9" ht="30" customHeight="1" x14ac:dyDescent="0.25">
      <c r="B136" s="167">
        <v>3221</v>
      </c>
      <c r="C136" s="167"/>
      <c r="D136" s="167"/>
      <c r="E136" s="116" t="s">
        <v>109</v>
      </c>
      <c r="F136" s="109">
        <v>123.6</v>
      </c>
      <c r="G136" s="110">
        <v>123.6</v>
      </c>
      <c r="H136" s="110">
        <v>123.6</v>
      </c>
      <c r="I136" s="110"/>
    </row>
    <row r="137" spans="2:9" ht="30" customHeight="1" x14ac:dyDescent="0.25">
      <c r="B137" s="186"/>
      <c r="C137" s="186"/>
      <c r="D137" s="186"/>
      <c r="E137" s="117" t="s">
        <v>183</v>
      </c>
      <c r="F137" s="111">
        <f>F138</f>
        <v>14000</v>
      </c>
      <c r="G137" s="111"/>
      <c r="H137" s="111">
        <f t="shared" ref="H137:H139" si="42">H138</f>
        <v>13060.09</v>
      </c>
      <c r="I137" s="112"/>
    </row>
    <row r="138" spans="2:9" ht="30" customHeight="1" x14ac:dyDescent="0.25">
      <c r="B138" s="169">
        <v>3</v>
      </c>
      <c r="C138" s="169"/>
      <c r="D138" s="169"/>
      <c r="E138" s="118" t="s">
        <v>3</v>
      </c>
      <c r="F138" s="107">
        <f>F139</f>
        <v>14000</v>
      </c>
      <c r="G138" s="107">
        <f t="shared" ref="G138:G140" si="43">G139</f>
        <v>14000</v>
      </c>
      <c r="H138" s="107">
        <f t="shared" si="42"/>
        <v>13060.09</v>
      </c>
      <c r="I138" s="108">
        <f>H138/G138*100</f>
        <v>93.286357142857142</v>
      </c>
    </row>
    <row r="139" spans="2:9" ht="30" customHeight="1" x14ac:dyDescent="0.25">
      <c r="B139" s="168">
        <v>32</v>
      </c>
      <c r="C139" s="168"/>
      <c r="D139" s="168"/>
      <c r="E139" s="119" t="s">
        <v>12</v>
      </c>
      <c r="F139" s="109">
        <f>F140</f>
        <v>14000</v>
      </c>
      <c r="G139" s="109">
        <f t="shared" si="43"/>
        <v>14000</v>
      </c>
      <c r="H139" s="109">
        <f t="shared" si="42"/>
        <v>13060.09</v>
      </c>
      <c r="I139" s="110">
        <f>H139/G139*100</f>
        <v>93.286357142857142</v>
      </c>
    </row>
    <row r="140" spans="2:9" ht="30" customHeight="1" x14ac:dyDescent="0.25">
      <c r="B140" s="167">
        <v>322</v>
      </c>
      <c r="C140" s="167"/>
      <c r="D140" s="167"/>
      <c r="E140" s="116" t="s">
        <v>108</v>
      </c>
      <c r="F140" s="109">
        <f t="shared" ref="F140" si="44">F141</f>
        <v>14000</v>
      </c>
      <c r="G140" s="109">
        <f t="shared" si="43"/>
        <v>14000</v>
      </c>
      <c r="H140" s="109">
        <f>H141</f>
        <v>13060.09</v>
      </c>
      <c r="I140" s="110">
        <f>H140/G140*100</f>
        <v>93.286357142857142</v>
      </c>
    </row>
    <row r="141" spans="2:9" ht="30" customHeight="1" x14ac:dyDescent="0.25">
      <c r="B141" s="167">
        <v>3222</v>
      </c>
      <c r="C141" s="167"/>
      <c r="D141" s="167"/>
      <c r="E141" s="116" t="s">
        <v>110</v>
      </c>
      <c r="F141" s="109">
        <v>14000</v>
      </c>
      <c r="G141" s="109">
        <v>14000</v>
      </c>
      <c r="H141" s="109">
        <v>13060.09</v>
      </c>
      <c r="I141" s="110"/>
    </row>
    <row r="142" spans="2:9" ht="30" customHeight="1" x14ac:dyDescent="0.25">
      <c r="B142" s="180"/>
      <c r="C142" s="181"/>
      <c r="D142" s="182"/>
      <c r="E142" s="117" t="s">
        <v>196</v>
      </c>
      <c r="F142" s="111">
        <f>F143</f>
        <v>0</v>
      </c>
      <c r="G142" s="114"/>
      <c r="H142" s="112">
        <f>H143</f>
        <v>0</v>
      </c>
      <c r="I142" s="112"/>
    </row>
    <row r="143" spans="2:9" ht="30" customHeight="1" x14ac:dyDescent="0.25">
      <c r="B143" s="169">
        <v>3</v>
      </c>
      <c r="C143" s="169"/>
      <c r="D143" s="169"/>
      <c r="E143" s="118" t="s">
        <v>3</v>
      </c>
      <c r="F143" s="107">
        <f t="shared" ref="F143:H145" si="45">F144</f>
        <v>0</v>
      </c>
      <c r="G143" s="107">
        <f t="shared" si="45"/>
        <v>0</v>
      </c>
      <c r="H143" s="107">
        <f t="shared" si="45"/>
        <v>0</v>
      </c>
      <c r="I143" s="108" t="e">
        <f>H143/G143*100</f>
        <v>#DIV/0!</v>
      </c>
    </row>
    <row r="144" spans="2:9" ht="30" customHeight="1" x14ac:dyDescent="0.25">
      <c r="B144" s="168">
        <v>32</v>
      </c>
      <c r="C144" s="168"/>
      <c r="D144" s="168"/>
      <c r="E144" s="119" t="s">
        <v>12</v>
      </c>
      <c r="F144" s="109">
        <f t="shared" si="45"/>
        <v>0</v>
      </c>
      <c r="G144" s="109">
        <f t="shared" si="45"/>
        <v>0</v>
      </c>
      <c r="H144" s="109">
        <f t="shared" si="45"/>
        <v>0</v>
      </c>
      <c r="I144" s="110" t="e">
        <f>H144/G144*100</f>
        <v>#DIV/0!</v>
      </c>
    </row>
    <row r="145" spans="2:9" ht="30" customHeight="1" x14ac:dyDescent="0.25">
      <c r="B145" s="167">
        <v>323</v>
      </c>
      <c r="C145" s="167"/>
      <c r="D145" s="167"/>
      <c r="E145" s="116" t="s">
        <v>115</v>
      </c>
      <c r="F145" s="109">
        <f t="shared" si="45"/>
        <v>0</v>
      </c>
      <c r="G145" s="109">
        <f t="shared" si="45"/>
        <v>0</v>
      </c>
      <c r="H145" s="109">
        <f t="shared" si="45"/>
        <v>0</v>
      </c>
      <c r="I145" s="110" t="e">
        <f>H145/G145*100</f>
        <v>#DIV/0!</v>
      </c>
    </row>
    <row r="146" spans="2:9" ht="30" customHeight="1" x14ac:dyDescent="0.25">
      <c r="B146" s="167">
        <v>3237</v>
      </c>
      <c r="C146" s="167"/>
      <c r="D146" s="167"/>
      <c r="E146" s="116" t="s">
        <v>120</v>
      </c>
      <c r="F146" s="109">
        <v>0</v>
      </c>
      <c r="G146" s="110">
        <v>0</v>
      </c>
      <c r="H146" s="110">
        <v>0</v>
      </c>
      <c r="I146" s="110"/>
    </row>
    <row r="147" spans="2:9" ht="30" customHeight="1" x14ac:dyDescent="0.25">
      <c r="B147" s="186"/>
      <c r="C147" s="186"/>
      <c r="D147" s="186"/>
      <c r="E147" s="117" t="s">
        <v>213</v>
      </c>
      <c r="F147" s="111">
        <f>F148</f>
        <v>1000</v>
      </c>
      <c r="G147" s="111"/>
      <c r="H147" s="111">
        <f t="shared" ref="H147" si="46">H148</f>
        <v>1000</v>
      </c>
      <c r="I147" s="112"/>
    </row>
    <row r="148" spans="2:9" ht="30" customHeight="1" x14ac:dyDescent="0.25">
      <c r="B148" s="169">
        <v>4</v>
      </c>
      <c r="C148" s="169"/>
      <c r="D148" s="169"/>
      <c r="E148" s="118" t="s">
        <v>170</v>
      </c>
      <c r="F148" s="107">
        <f>F149</f>
        <v>1000</v>
      </c>
      <c r="G148" s="107">
        <f t="shared" ref="G148:H150" si="47">G149</f>
        <v>1000</v>
      </c>
      <c r="H148" s="107">
        <f t="shared" si="47"/>
        <v>1000</v>
      </c>
      <c r="I148" s="108">
        <f>H148/G148*100</f>
        <v>100</v>
      </c>
    </row>
    <row r="149" spans="2:9" ht="30" customHeight="1" x14ac:dyDescent="0.25">
      <c r="B149" s="168">
        <v>42</v>
      </c>
      <c r="C149" s="168"/>
      <c r="D149" s="168"/>
      <c r="E149" s="119" t="s">
        <v>170</v>
      </c>
      <c r="F149" s="109">
        <f>F150</f>
        <v>1000</v>
      </c>
      <c r="G149" s="109">
        <f t="shared" si="47"/>
        <v>1000</v>
      </c>
      <c r="H149" s="109">
        <f t="shared" si="47"/>
        <v>1000</v>
      </c>
      <c r="I149" s="110">
        <f>H149/G149*100</f>
        <v>100</v>
      </c>
    </row>
    <row r="150" spans="2:9" ht="30" customHeight="1" x14ac:dyDescent="0.25">
      <c r="B150" s="167">
        <v>422</v>
      </c>
      <c r="C150" s="167"/>
      <c r="D150" s="167"/>
      <c r="E150" s="116" t="s">
        <v>140</v>
      </c>
      <c r="F150" s="109">
        <f>F151</f>
        <v>1000</v>
      </c>
      <c r="G150" s="109">
        <f t="shared" si="47"/>
        <v>1000</v>
      </c>
      <c r="H150" s="109">
        <f t="shared" si="47"/>
        <v>1000</v>
      </c>
      <c r="I150" s="110">
        <f>H150/G150*100</f>
        <v>100</v>
      </c>
    </row>
    <row r="151" spans="2:9" ht="30" customHeight="1" x14ac:dyDescent="0.25">
      <c r="B151" s="162">
        <v>4221</v>
      </c>
      <c r="C151" s="165"/>
      <c r="D151" s="166"/>
      <c r="E151" s="116" t="s">
        <v>141</v>
      </c>
      <c r="F151" s="109">
        <v>1000</v>
      </c>
      <c r="G151" s="109">
        <v>1000</v>
      </c>
      <c r="H151" s="109">
        <v>1000</v>
      </c>
      <c r="I151" s="110"/>
    </row>
    <row r="152" spans="2:9" ht="30" customHeight="1" x14ac:dyDescent="0.25">
      <c r="B152" s="186"/>
      <c r="C152" s="186"/>
      <c r="D152" s="186"/>
      <c r="E152" s="117" t="s">
        <v>214</v>
      </c>
      <c r="F152" s="111">
        <f>F153</f>
        <v>842.15000000000009</v>
      </c>
      <c r="G152" s="111"/>
      <c r="H152" s="111">
        <f t="shared" ref="H152:H154" si="48">H153</f>
        <v>842.15000000000009</v>
      </c>
      <c r="I152" s="112"/>
    </row>
    <row r="153" spans="2:9" ht="30" customHeight="1" x14ac:dyDescent="0.25">
      <c r="B153" s="169">
        <v>3</v>
      </c>
      <c r="C153" s="169"/>
      <c r="D153" s="169"/>
      <c r="E153" s="118" t="s">
        <v>3</v>
      </c>
      <c r="F153" s="107">
        <f>F154+F157</f>
        <v>842.15000000000009</v>
      </c>
      <c r="G153" s="107">
        <f t="shared" ref="G153:H153" si="49">G154+G157</f>
        <v>842.15000000000009</v>
      </c>
      <c r="H153" s="107">
        <f t="shared" si="49"/>
        <v>842.15000000000009</v>
      </c>
      <c r="I153" s="108">
        <f>H153/G153*100</f>
        <v>100</v>
      </c>
    </row>
    <row r="154" spans="2:9" ht="30" customHeight="1" x14ac:dyDescent="0.25">
      <c r="B154" s="168">
        <v>32</v>
      </c>
      <c r="C154" s="168"/>
      <c r="D154" s="168"/>
      <c r="E154" s="119" t="s">
        <v>12</v>
      </c>
      <c r="F154" s="109">
        <f>F155</f>
        <v>185.19</v>
      </c>
      <c r="G154" s="109">
        <f t="shared" ref="G154:G155" si="50">G155</f>
        <v>185.19</v>
      </c>
      <c r="H154" s="109">
        <f t="shared" si="48"/>
        <v>185.19</v>
      </c>
      <c r="I154" s="110">
        <f>H154/G154*100</f>
        <v>100</v>
      </c>
    </row>
    <row r="155" spans="2:9" ht="30" customHeight="1" x14ac:dyDescent="0.25">
      <c r="B155" s="167">
        <v>322</v>
      </c>
      <c r="C155" s="167"/>
      <c r="D155" s="167"/>
      <c r="E155" s="116" t="s">
        <v>108</v>
      </c>
      <c r="F155" s="109">
        <f t="shared" ref="F155" si="51">F156</f>
        <v>185.19</v>
      </c>
      <c r="G155" s="109">
        <f t="shared" si="50"/>
        <v>185.19</v>
      </c>
      <c r="H155" s="109">
        <f>H156</f>
        <v>185.19</v>
      </c>
      <c r="I155" s="110">
        <f>H155/G155*100</f>
        <v>100</v>
      </c>
    </row>
    <row r="156" spans="2:9" ht="30" customHeight="1" x14ac:dyDescent="0.25">
      <c r="B156" s="167">
        <v>3224</v>
      </c>
      <c r="C156" s="167"/>
      <c r="D156" s="167"/>
      <c r="E156" s="116" t="s">
        <v>166</v>
      </c>
      <c r="F156" s="109">
        <v>185.19</v>
      </c>
      <c r="G156" s="109">
        <v>185.19</v>
      </c>
      <c r="H156" s="109">
        <v>185.19</v>
      </c>
      <c r="I156" s="110"/>
    </row>
    <row r="157" spans="2:9" ht="30" customHeight="1" x14ac:dyDescent="0.25">
      <c r="B157" s="167">
        <v>323</v>
      </c>
      <c r="C157" s="167"/>
      <c r="D157" s="167"/>
      <c r="E157" s="116" t="s">
        <v>115</v>
      </c>
      <c r="F157" s="109">
        <f t="shared" ref="F157:H157" si="52">F158</f>
        <v>656.96</v>
      </c>
      <c r="G157" s="109">
        <f t="shared" si="52"/>
        <v>656.96</v>
      </c>
      <c r="H157" s="109">
        <f t="shared" si="52"/>
        <v>656.96</v>
      </c>
      <c r="I157" s="110">
        <f>H157/G157*100</f>
        <v>100</v>
      </c>
    </row>
    <row r="158" spans="2:9" ht="30" customHeight="1" x14ac:dyDescent="0.25">
      <c r="B158" s="167">
        <v>3232</v>
      </c>
      <c r="C158" s="167"/>
      <c r="D158" s="167"/>
      <c r="E158" s="116" t="s">
        <v>117</v>
      </c>
      <c r="F158" s="109">
        <v>656.96</v>
      </c>
      <c r="G158" s="109">
        <v>656.96</v>
      </c>
      <c r="H158" s="109">
        <v>656.96</v>
      </c>
      <c r="I158" s="110"/>
    </row>
    <row r="159" spans="2:9" ht="30" customHeight="1" x14ac:dyDescent="0.25">
      <c r="B159" s="162"/>
      <c r="C159" s="163"/>
      <c r="D159" s="164"/>
      <c r="E159" s="116"/>
      <c r="F159" s="109"/>
      <c r="G159" s="110"/>
      <c r="H159" s="110"/>
      <c r="I159" s="110"/>
    </row>
    <row r="160" spans="2:9" ht="30" customHeight="1" x14ac:dyDescent="0.25">
      <c r="B160" s="162"/>
      <c r="C160" s="163"/>
      <c r="D160" s="164"/>
      <c r="E160" s="116"/>
      <c r="F160" s="109"/>
      <c r="G160" s="110"/>
      <c r="H160" s="110"/>
      <c r="I160" s="110"/>
    </row>
    <row r="161" spans="2:9" ht="30" customHeight="1" x14ac:dyDescent="0.25">
      <c r="B161" s="177" t="s">
        <v>194</v>
      </c>
      <c r="C161" s="187"/>
      <c r="D161" s="188"/>
      <c r="E161" s="115" t="s">
        <v>195</v>
      </c>
      <c r="F161" s="113">
        <f>F162</f>
        <v>150</v>
      </c>
      <c r="G161" s="113">
        <f>G10</f>
        <v>150</v>
      </c>
      <c r="H161" s="113">
        <f>H10</f>
        <v>2149.14</v>
      </c>
      <c r="I161" s="114"/>
    </row>
    <row r="162" spans="2:9" ht="30" customHeight="1" x14ac:dyDescent="0.25">
      <c r="B162" s="180"/>
      <c r="C162" s="181"/>
      <c r="D162" s="182"/>
      <c r="E162" s="117" t="s">
        <v>196</v>
      </c>
      <c r="F162" s="111">
        <f>F163</f>
        <v>150</v>
      </c>
      <c r="G162" s="112"/>
      <c r="H162" s="112">
        <f>H163</f>
        <v>150</v>
      </c>
      <c r="I162" s="112"/>
    </row>
    <row r="163" spans="2:9" ht="30" customHeight="1" x14ac:dyDescent="0.25">
      <c r="B163" s="169">
        <v>3</v>
      </c>
      <c r="C163" s="169"/>
      <c r="D163" s="169"/>
      <c r="E163" s="118" t="s">
        <v>3</v>
      </c>
      <c r="F163" s="107">
        <f t="shared" ref="F163:H165" si="53">F164</f>
        <v>150</v>
      </c>
      <c r="G163" s="107">
        <f t="shared" si="53"/>
        <v>150</v>
      </c>
      <c r="H163" s="107">
        <f t="shared" si="53"/>
        <v>150</v>
      </c>
      <c r="I163" s="108">
        <f>H163/G163*100</f>
        <v>100</v>
      </c>
    </row>
    <row r="164" spans="2:9" ht="30" customHeight="1" x14ac:dyDescent="0.25">
      <c r="B164" s="168">
        <v>32</v>
      </c>
      <c r="C164" s="168"/>
      <c r="D164" s="168"/>
      <c r="E164" s="119" t="s">
        <v>12</v>
      </c>
      <c r="F164" s="109">
        <f>F165</f>
        <v>150</v>
      </c>
      <c r="G164" s="109">
        <f t="shared" si="53"/>
        <v>150</v>
      </c>
      <c r="H164" s="109">
        <f t="shared" si="53"/>
        <v>150</v>
      </c>
      <c r="I164" s="110">
        <f>H164/G164*100</f>
        <v>100</v>
      </c>
    </row>
    <row r="165" spans="2:9" ht="30" customHeight="1" x14ac:dyDescent="0.25">
      <c r="B165" s="167">
        <v>323</v>
      </c>
      <c r="C165" s="167"/>
      <c r="D165" s="167"/>
      <c r="E165" s="116" t="s">
        <v>115</v>
      </c>
      <c r="F165" s="109">
        <f t="shared" si="53"/>
        <v>150</v>
      </c>
      <c r="G165" s="109">
        <f t="shared" si="53"/>
        <v>150</v>
      </c>
      <c r="H165" s="109">
        <f t="shared" si="53"/>
        <v>150</v>
      </c>
      <c r="I165" s="110">
        <f>H165/G165*100</f>
        <v>100</v>
      </c>
    </row>
    <row r="166" spans="2:9" ht="30" customHeight="1" x14ac:dyDescent="0.25">
      <c r="B166" s="167">
        <v>3237</v>
      </c>
      <c r="C166" s="167"/>
      <c r="D166" s="167"/>
      <c r="E166" s="116" t="s">
        <v>120</v>
      </c>
      <c r="F166" s="109">
        <v>150</v>
      </c>
      <c r="G166" s="110">
        <v>150</v>
      </c>
      <c r="H166" s="110">
        <v>150</v>
      </c>
      <c r="I166" s="110"/>
    </row>
    <row r="167" spans="2:9" ht="30" customHeight="1" x14ac:dyDescent="0.25">
      <c r="B167" s="180"/>
      <c r="C167" s="181"/>
      <c r="D167" s="182"/>
      <c r="E167" s="117" t="s">
        <v>215</v>
      </c>
      <c r="F167" s="111">
        <f>F168+F172</f>
        <v>0</v>
      </c>
      <c r="G167" s="111"/>
      <c r="H167" s="111">
        <f t="shared" ref="G167:H167" si="54">H168+H172</f>
        <v>1999.14</v>
      </c>
      <c r="I167" s="112"/>
    </row>
    <row r="168" spans="2:9" ht="30" customHeight="1" x14ac:dyDescent="0.25">
      <c r="B168" s="169">
        <v>3</v>
      </c>
      <c r="C168" s="169"/>
      <c r="D168" s="169"/>
      <c r="E168" s="118" t="s">
        <v>3</v>
      </c>
      <c r="F168" s="107">
        <f t="shared" ref="F168:H168" si="55">F169</f>
        <v>0</v>
      </c>
      <c r="G168" s="107">
        <f t="shared" si="55"/>
        <v>0</v>
      </c>
      <c r="H168" s="107">
        <f t="shared" si="55"/>
        <v>122</v>
      </c>
      <c r="I168" s="108" t="e">
        <f>H168/G168*100</f>
        <v>#DIV/0!</v>
      </c>
    </row>
    <row r="169" spans="2:9" ht="30" customHeight="1" x14ac:dyDescent="0.25">
      <c r="B169" s="168">
        <v>32</v>
      </c>
      <c r="C169" s="168"/>
      <c r="D169" s="168"/>
      <c r="E169" s="119" t="s">
        <v>12</v>
      </c>
      <c r="F169" s="109">
        <f>F171+F173</f>
        <v>0</v>
      </c>
      <c r="G169" s="109">
        <f t="shared" ref="G169" si="56">G171+G173</f>
        <v>0</v>
      </c>
      <c r="H169" s="109">
        <f>H171</f>
        <v>122</v>
      </c>
      <c r="I169" s="110" t="e">
        <f>H169/G169*100</f>
        <v>#DIV/0!</v>
      </c>
    </row>
    <row r="170" spans="2:9" ht="30" customHeight="1" x14ac:dyDescent="0.25">
      <c r="B170" s="162">
        <v>322</v>
      </c>
      <c r="C170" s="199"/>
      <c r="D170" s="200"/>
      <c r="E170" s="116" t="s">
        <v>108</v>
      </c>
      <c r="F170" s="109">
        <f>F171</f>
        <v>0</v>
      </c>
      <c r="G170" s="109">
        <f t="shared" ref="G170" si="57">G171</f>
        <v>0</v>
      </c>
      <c r="H170" s="109">
        <f t="shared" ref="H170" si="58">H171</f>
        <v>122</v>
      </c>
      <c r="I170" s="110" t="e">
        <f t="shared" ref="I170" si="59">H170/G170*100</f>
        <v>#DIV/0!</v>
      </c>
    </row>
    <row r="171" spans="2:9" ht="30" customHeight="1" x14ac:dyDescent="0.25">
      <c r="B171" s="162">
        <v>3225</v>
      </c>
      <c r="C171" s="199"/>
      <c r="D171" s="200"/>
      <c r="E171" s="122" t="s">
        <v>167</v>
      </c>
      <c r="F171" s="109">
        <v>0</v>
      </c>
      <c r="G171" s="109">
        <v>0</v>
      </c>
      <c r="H171" s="109">
        <v>122</v>
      </c>
      <c r="I171" s="110"/>
    </row>
    <row r="172" spans="2:9" ht="30" customHeight="1" x14ac:dyDescent="0.25">
      <c r="B172" s="169">
        <v>4</v>
      </c>
      <c r="C172" s="169"/>
      <c r="D172" s="169"/>
      <c r="E172" s="118" t="s">
        <v>170</v>
      </c>
      <c r="F172" s="107">
        <f>F173</f>
        <v>0</v>
      </c>
      <c r="G172" s="107">
        <f t="shared" ref="G172:H174" si="60">G173</f>
        <v>0</v>
      </c>
      <c r="H172" s="107">
        <f t="shared" si="60"/>
        <v>1877.14</v>
      </c>
      <c r="I172" s="108" t="e">
        <f>H172/G172*100</f>
        <v>#DIV/0!</v>
      </c>
    </row>
    <row r="173" spans="2:9" ht="30" customHeight="1" x14ac:dyDescent="0.25">
      <c r="B173" s="168">
        <v>42</v>
      </c>
      <c r="C173" s="168"/>
      <c r="D173" s="168"/>
      <c r="E173" s="119" t="s">
        <v>170</v>
      </c>
      <c r="F173" s="109">
        <f>F174</f>
        <v>0</v>
      </c>
      <c r="G173" s="109">
        <f t="shared" si="60"/>
        <v>0</v>
      </c>
      <c r="H173" s="109">
        <f t="shared" si="60"/>
        <v>1877.14</v>
      </c>
      <c r="I173" s="110" t="e">
        <f>H173/G173*100</f>
        <v>#DIV/0!</v>
      </c>
    </row>
    <row r="174" spans="2:9" ht="30" customHeight="1" x14ac:dyDescent="0.25">
      <c r="B174" s="167">
        <v>422</v>
      </c>
      <c r="C174" s="167"/>
      <c r="D174" s="167"/>
      <c r="E174" s="116" t="s">
        <v>140</v>
      </c>
      <c r="F174" s="109">
        <f>F175</f>
        <v>0</v>
      </c>
      <c r="G174" s="109">
        <f t="shared" si="60"/>
        <v>0</v>
      </c>
      <c r="H174" s="109">
        <f t="shared" si="60"/>
        <v>1877.14</v>
      </c>
      <c r="I174" s="110" t="e">
        <f>H174/G174*100</f>
        <v>#DIV/0!</v>
      </c>
    </row>
    <row r="175" spans="2:9" ht="30" customHeight="1" x14ac:dyDescent="0.25">
      <c r="B175" s="162">
        <v>4221</v>
      </c>
      <c r="C175" s="165"/>
      <c r="D175" s="166"/>
      <c r="E175" s="116" t="s">
        <v>141</v>
      </c>
      <c r="F175" s="109">
        <v>0</v>
      </c>
      <c r="G175" s="109">
        <v>0</v>
      </c>
      <c r="H175" s="109">
        <v>1877.14</v>
      </c>
      <c r="I175" s="110"/>
    </row>
    <row r="176" spans="2:9" ht="30" customHeight="1" x14ac:dyDescent="0.25">
      <c r="B176" s="162"/>
      <c r="C176" s="163"/>
      <c r="D176" s="164"/>
      <c r="E176" s="116"/>
      <c r="F176" s="109"/>
      <c r="G176" s="110"/>
      <c r="H176" s="110"/>
      <c r="I176" s="110"/>
    </row>
    <row r="177" spans="2:9" ht="30" customHeight="1" x14ac:dyDescent="0.25">
      <c r="B177" s="162"/>
      <c r="C177" s="163"/>
      <c r="D177" s="164"/>
      <c r="E177" s="116"/>
      <c r="F177" s="109"/>
      <c r="G177" s="110"/>
      <c r="H177" s="110"/>
      <c r="I177" s="110"/>
    </row>
    <row r="178" spans="2:9" ht="30" customHeight="1" x14ac:dyDescent="0.25">
      <c r="B178" s="177" t="s">
        <v>157</v>
      </c>
      <c r="C178" s="187"/>
      <c r="D178" s="188"/>
      <c r="E178" s="115" t="s">
        <v>158</v>
      </c>
      <c r="F178" s="113">
        <f>F179+F189+F194+F184</f>
        <v>1988</v>
      </c>
      <c r="G178" s="113">
        <f>G12</f>
        <v>1988</v>
      </c>
      <c r="H178" s="113">
        <f>H12</f>
        <v>1946.13</v>
      </c>
      <c r="I178" s="114"/>
    </row>
    <row r="179" spans="2:9" ht="30" customHeight="1" x14ac:dyDescent="0.25">
      <c r="B179" s="180"/>
      <c r="C179" s="181"/>
      <c r="D179" s="182"/>
      <c r="E179" s="117" t="s">
        <v>184</v>
      </c>
      <c r="F179" s="111">
        <f>F180</f>
        <v>1610</v>
      </c>
      <c r="G179" s="111"/>
      <c r="H179" s="111">
        <f>H180</f>
        <v>6.71</v>
      </c>
      <c r="I179" s="112"/>
    </row>
    <row r="180" spans="2:9" ht="30" customHeight="1" x14ac:dyDescent="0.25">
      <c r="B180" s="169">
        <v>3</v>
      </c>
      <c r="C180" s="169"/>
      <c r="D180" s="169"/>
      <c r="E180" s="118" t="s">
        <v>3</v>
      </c>
      <c r="F180" s="107">
        <f>F181</f>
        <v>1610</v>
      </c>
      <c r="G180" s="107">
        <f>G181</f>
        <v>1610</v>
      </c>
      <c r="H180" s="107">
        <f>H181</f>
        <v>6.71</v>
      </c>
      <c r="I180" s="108">
        <f>H180/G180*100</f>
        <v>0.41677018633540369</v>
      </c>
    </row>
    <row r="181" spans="2:9" ht="30" customHeight="1" x14ac:dyDescent="0.25">
      <c r="B181" s="168">
        <v>32</v>
      </c>
      <c r="C181" s="168"/>
      <c r="D181" s="168"/>
      <c r="E181" s="119" t="s">
        <v>12</v>
      </c>
      <c r="F181" s="109">
        <f>F182</f>
        <v>1610</v>
      </c>
      <c r="G181" s="109">
        <f>G182</f>
        <v>1610</v>
      </c>
      <c r="H181" s="109">
        <f>H182</f>
        <v>6.71</v>
      </c>
      <c r="I181" s="110">
        <f>H181/G181*100</f>
        <v>0.41677018633540369</v>
      </c>
    </row>
    <row r="182" spans="2:9" ht="30" customHeight="1" x14ac:dyDescent="0.25">
      <c r="B182" s="167">
        <v>322</v>
      </c>
      <c r="C182" s="167"/>
      <c r="D182" s="167"/>
      <c r="E182" s="116" t="s">
        <v>108</v>
      </c>
      <c r="F182" s="109">
        <f>F183</f>
        <v>1610</v>
      </c>
      <c r="G182" s="109">
        <f>G183</f>
        <v>1610</v>
      </c>
      <c r="H182" s="109">
        <f>H183</f>
        <v>6.71</v>
      </c>
      <c r="I182" s="110">
        <f>H182/G182*100</f>
        <v>0.41677018633540369</v>
      </c>
    </row>
    <row r="183" spans="2:9" ht="30" customHeight="1" x14ac:dyDescent="0.25">
      <c r="B183" s="167">
        <v>3222</v>
      </c>
      <c r="C183" s="167"/>
      <c r="D183" s="167"/>
      <c r="E183" s="116" t="s">
        <v>110</v>
      </c>
      <c r="F183" s="109">
        <v>1610</v>
      </c>
      <c r="G183" s="110">
        <v>1610</v>
      </c>
      <c r="H183" s="110">
        <v>6.71</v>
      </c>
      <c r="I183" s="110"/>
    </row>
    <row r="184" spans="2:9" ht="30" customHeight="1" x14ac:dyDescent="0.25">
      <c r="B184" s="180"/>
      <c r="C184" s="181"/>
      <c r="D184" s="182"/>
      <c r="E184" s="117" t="s">
        <v>185</v>
      </c>
      <c r="F184" s="111">
        <f>F185</f>
        <v>156</v>
      </c>
      <c r="G184" s="111"/>
      <c r="H184" s="111">
        <f>H185</f>
        <v>155.13</v>
      </c>
      <c r="I184" s="112"/>
    </row>
    <row r="185" spans="2:9" ht="30" customHeight="1" x14ac:dyDescent="0.25">
      <c r="B185" s="169">
        <v>3</v>
      </c>
      <c r="C185" s="169"/>
      <c r="D185" s="169"/>
      <c r="E185" s="118" t="s">
        <v>3</v>
      </c>
      <c r="F185" s="107">
        <f>F186</f>
        <v>156</v>
      </c>
      <c r="G185" s="107">
        <f>G186</f>
        <v>156</v>
      </c>
      <c r="H185" s="107">
        <f>H186</f>
        <v>155.13</v>
      </c>
      <c r="I185" s="108">
        <f>H185/G185*100</f>
        <v>99.442307692307679</v>
      </c>
    </row>
    <row r="186" spans="2:9" ht="30" customHeight="1" x14ac:dyDescent="0.25">
      <c r="B186" s="168">
        <v>32</v>
      </c>
      <c r="C186" s="168"/>
      <c r="D186" s="168"/>
      <c r="E186" s="119" t="s">
        <v>12</v>
      </c>
      <c r="F186" s="109">
        <f>F188</f>
        <v>156</v>
      </c>
      <c r="G186" s="109">
        <f>G188</f>
        <v>156</v>
      </c>
      <c r="H186" s="109">
        <f>H188</f>
        <v>155.13</v>
      </c>
      <c r="I186" s="110">
        <f>H186/G186*100</f>
        <v>99.442307692307679</v>
      </c>
    </row>
    <row r="187" spans="2:9" ht="30" customHeight="1" x14ac:dyDescent="0.25">
      <c r="B187" s="167">
        <v>323</v>
      </c>
      <c r="C187" s="167"/>
      <c r="D187" s="167"/>
      <c r="E187" s="116" t="s">
        <v>115</v>
      </c>
      <c r="F187" s="109">
        <f>F188</f>
        <v>156</v>
      </c>
      <c r="G187" s="109">
        <f>G188</f>
        <v>156</v>
      </c>
      <c r="H187" s="109">
        <f>H188</f>
        <v>155.13</v>
      </c>
      <c r="I187" s="110">
        <f>H187/G187*100</f>
        <v>99.442307692307679</v>
      </c>
    </row>
    <row r="188" spans="2:9" ht="30" customHeight="1" x14ac:dyDescent="0.25">
      <c r="B188" s="167">
        <v>3232</v>
      </c>
      <c r="C188" s="167"/>
      <c r="D188" s="167"/>
      <c r="E188" s="116" t="s">
        <v>117</v>
      </c>
      <c r="F188" s="109">
        <v>156</v>
      </c>
      <c r="G188" s="110">
        <v>156</v>
      </c>
      <c r="H188" s="109">
        <v>155.13</v>
      </c>
      <c r="I188" s="110"/>
    </row>
    <row r="189" spans="2:9" ht="30" customHeight="1" x14ac:dyDescent="0.25">
      <c r="B189" s="180"/>
      <c r="C189" s="181"/>
      <c r="D189" s="182"/>
      <c r="E189" s="117" t="s">
        <v>186</v>
      </c>
      <c r="F189" s="111">
        <f>F190</f>
        <v>222</v>
      </c>
      <c r="G189" s="112"/>
      <c r="H189" s="111">
        <f>H190</f>
        <v>222</v>
      </c>
      <c r="I189" s="112"/>
    </row>
    <row r="190" spans="2:9" ht="30" customHeight="1" x14ac:dyDescent="0.25">
      <c r="B190" s="169">
        <v>3</v>
      </c>
      <c r="C190" s="169"/>
      <c r="D190" s="169"/>
      <c r="E190" s="118" t="s">
        <v>3</v>
      </c>
      <c r="F190" s="107">
        <f>F191</f>
        <v>222</v>
      </c>
      <c r="G190" s="107">
        <f t="shared" ref="G190:G192" si="61">G191</f>
        <v>222</v>
      </c>
      <c r="H190" s="107">
        <f>H191</f>
        <v>222</v>
      </c>
      <c r="I190" s="108">
        <f>H190/G190*100</f>
        <v>100</v>
      </c>
    </row>
    <row r="191" spans="2:9" ht="30" customHeight="1" x14ac:dyDescent="0.25">
      <c r="B191" s="168">
        <v>32</v>
      </c>
      <c r="C191" s="168"/>
      <c r="D191" s="168"/>
      <c r="E191" s="119" t="s">
        <v>12</v>
      </c>
      <c r="F191" s="109">
        <f>F192</f>
        <v>222</v>
      </c>
      <c r="G191" s="109">
        <f t="shared" si="61"/>
        <v>222</v>
      </c>
      <c r="H191" s="109">
        <f>H192</f>
        <v>222</v>
      </c>
      <c r="I191" s="110">
        <f>H191/G191*100</f>
        <v>100</v>
      </c>
    </row>
    <row r="192" spans="2:9" ht="30" customHeight="1" x14ac:dyDescent="0.25">
      <c r="B192" s="167">
        <v>329</v>
      </c>
      <c r="C192" s="167"/>
      <c r="D192" s="167"/>
      <c r="E192" s="116" t="s">
        <v>123</v>
      </c>
      <c r="F192" s="109">
        <f>F193</f>
        <v>222</v>
      </c>
      <c r="G192" s="109">
        <f t="shared" si="61"/>
        <v>222</v>
      </c>
      <c r="H192" s="109">
        <f>H193</f>
        <v>222</v>
      </c>
      <c r="I192" s="110">
        <f>H192/G192*100</f>
        <v>100</v>
      </c>
    </row>
    <row r="193" spans="2:9" ht="30" customHeight="1" x14ac:dyDescent="0.25">
      <c r="B193" s="167">
        <v>3292</v>
      </c>
      <c r="C193" s="167"/>
      <c r="D193" s="167"/>
      <c r="E193" s="116" t="s">
        <v>124</v>
      </c>
      <c r="F193" s="109">
        <v>222</v>
      </c>
      <c r="G193" s="110">
        <v>222</v>
      </c>
      <c r="H193" s="110">
        <v>222</v>
      </c>
      <c r="I193" s="110"/>
    </row>
    <row r="194" spans="2:9" ht="30" customHeight="1" x14ac:dyDescent="0.25">
      <c r="B194" s="180"/>
      <c r="C194" s="181"/>
      <c r="D194" s="182"/>
      <c r="E194" s="117" t="s">
        <v>178</v>
      </c>
      <c r="F194" s="111">
        <f>F195</f>
        <v>0</v>
      </c>
      <c r="G194" s="111"/>
      <c r="H194" s="111">
        <f t="shared" ref="H194" si="62">H195</f>
        <v>0</v>
      </c>
      <c r="I194" s="112"/>
    </row>
    <row r="195" spans="2:9" ht="30" customHeight="1" x14ac:dyDescent="0.25">
      <c r="B195" s="169">
        <v>3</v>
      </c>
      <c r="C195" s="169"/>
      <c r="D195" s="169"/>
      <c r="E195" s="118" t="s">
        <v>3</v>
      </c>
      <c r="F195" s="107">
        <f>F196</f>
        <v>0</v>
      </c>
      <c r="G195" s="107">
        <f t="shared" ref="G195:H197" si="63">G196</f>
        <v>0</v>
      </c>
      <c r="H195" s="107">
        <f t="shared" si="63"/>
        <v>0</v>
      </c>
      <c r="I195" s="108" t="e">
        <f>H195/G195*100</f>
        <v>#DIV/0!</v>
      </c>
    </row>
    <row r="196" spans="2:9" ht="30" customHeight="1" x14ac:dyDescent="0.25">
      <c r="B196" s="168">
        <v>32</v>
      </c>
      <c r="C196" s="168"/>
      <c r="D196" s="168"/>
      <c r="E196" s="119" t="s">
        <v>12</v>
      </c>
      <c r="F196" s="109">
        <f>F197</f>
        <v>0</v>
      </c>
      <c r="G196" s="109">
        <f t="shared" si="63"/>
        <v>0</v>
      </c>
      <c r="H196" s="109">
        <f t="shared" si="63"/>
        <v>0</v>
      </c>
      <c r="I196" s="110" t="e">
        <f>H196/G196*100</f>
        <v>#DIV/0!</v>
      </c>
    </row>
    <row r="197" spans="2:9" ht="30" customHeight="1" x14ac:dyDescent="0.25">
      <c r="B197" s="167">
        <v>329</v>
      </c>
      <c r="C197" s="167"/>
      <c r="D197" s="167"/>
      <c r="E197" s="116" t="s">
        <v>123</v>
      </c>
      <c r="F197" s="109">
        <f>F198</f>
        <v>0</v>
      </c>
      <c r="G197" s="109">
        <f t="shared" si="63"/>
        <v>0</v>
      </c>
      <c r="H197" s="109">
        <f t="shared" si="63"/>
        <v>0</v>
      </c>
      <c r="I197" s="110" t="e">
        <f>H197/G197*100</f>
        <v>#DIV/0!</v>
      </c>
    </row>
    <row r="198" spans="2:9" ht="30" customHeight="1" x14ac:dyDescent="0.25">
      <c r="B198" s="167">
        <v>3299</v>
      </c>
      <c r="C198" s="167"/>
      <c r="D198" s="167"/>
      <c r="E198" s="116" t="s">
        <v>123</v>
      </c>
      <c r="F198" s="109">
        <v>0</v>
      </c>
      <c r="G198" s="110">
        <v>0</v>
      </c>
      <c r="H198" s="110">
        <v>0</v>
      </c>
      <c r="I198" s="110"/>
    </row>
    <row r="199" spans="2:9" ht="30" customHeight="1" x14ac:dyDescent="0.25">
      <c r="B199" s="162"/>
      <c r="C199" s="163"/>
      <c r="D199" s="164"/>
      <c r="E199" s="116"/>
      <c r="F199" s="109"/>
      <c r="G199" s="110"/>
      <c r="H199" s="110"/>
      <c r="I199" s="110"/>
    </row>
    <row r="200" spans="2:9" ht="30" customHeight="1" x14ac:dyDescent="0.25">
      <c r="B200" s="162"/>
      <c r="C200" s="163"/>
      <c r="D200" s="164"/>
      <c r="E200" s="116"/>
      <c r="F200" s="109"/>
      <c r="G200" s="110"/>
      <c r="H200" s="110"/>
      <c r="I200" s="110"/>
    </row>
    <row r="201" spans="2:9" ht="30" customHeight="1" x14ac:dyDescent="0.25">
      <c r="B201" s="177" t="s">
        <v>159</v>
      </c>
      <c r="C201" s="187"/>
      <c r="D201" s="188"/>
      <c r="E201" s="115" t="s">
        <v>160</v>
      </c>
      <c r="F201" s="113">
        <f>F202</f>
        <v>985</v>
      </c>
      <c r="G201" s="113">
        <f>G13</f>
        <v>985</v>
      </c>
      <c r="H201" s="113">
        <f>H13</f>
        <v>0</v>
      </c>
      <c r="I201" s="114"/>
    </row>
    <row r="202" spans="2:9" ht="30" customHeight="1" x14ac:dyDescent="0.25">
      <c r="B202" s="180"/>
      <c r="C202" s="181"/>
      <c r="D202" s="182"/>
      <c r="E202" s="117" t="s">
        <v>187</v>
      </c>
      <c r="F202" s="111">
        <f>F203</f>
        <v>985</v>
      </c>
      <c r="G202" s="111"/>
      <c r="H202" s="111">
        <f t="shared" ref="H202" si="64">H203</f>
        <v>0</v>
      </c>
      <c r="I202" s="112"/>
    </row>
    <row r="203" spans="2:9" ht="30" customHeight="1" x14ac:dyDescent="0.25">
      <c r="B203" s="169">
        <v>3</v>
      </c>
      <c r="C203" s="169"/>
      <c r="D203" s="169"/>
      <c r="E203" s="118" t="s">
        <v>3</v>
      </c>
      <c r="F203" s="107">
        <f>F204</f>
        <v>985</v>
      </c>
      <c r="G203" s="107">
        <f>G204</f>
        <v>985</v>
      </c>
      <c r="H203" s="107">
        <f>H204</f>
        <v>0</v>
      </c>
      <c r="I203" s="108">
        <f>H203/G203*100</f>
        <v>0</v>
      </c>
    </row>
    <row r="204" spans="2:9" ht="30" customHeight="1" x14ac:dyDescent="0.25">
      <c r="B204" s="168">
        <v>32</v>
      </c>
      <c r="C204" s="168"/>
      <c r="D204" s="168"/>
      <c r="E204" s="119" t="s">
        <v>12</v>
      </c>
      <c r="F204" s="109">
        <f>F205</f>
        <v>985</v>
      </c>
      <c r="G204" s="109">
        <f>G205</f>
        <v>985</v>
      </c>
      <c r="H204" s="109">
        <f>H205+H214</f>
        <v>0</v>
      </c>
      <c r="I204" s="110">
        <f>H204/G204*100</f>
        <v>0</v>
      </c>
    </row>
    <row r="205" spans="2:9" ht="30" customHeight="1" x14ac:dyDescent="0.25">
      <c r="B205" s="167">
        <v>322</v>
      </c>
      <c r="C205" s="167"/>
      <c r="D205" s="167"/>
      <c r="E205" s="116" t="s">
        <v>108</v>
      </c>
      <c r="F205" s="109">
        <f>F206</f>
        <v>985</v>
      </c>
      <c r="G205" s="109">
        <f>G206</f>
        <v>985</v>
      </c>
      <c r="H205" s="109">
        <f>H213+H206</f>
        <v>0</v>
      </c>
      <c r="I205" s="110">
        <f>H205/G205*100</f>
        <v>0</v>
      </c>
    </row>
    <row r="206" spans="2:9" ht="30" customHeight="1" x14ac:dyDescent="0.25">
      <c r="B206" s="167">
        <v>3222</v>
      </c>
      <c r="C206" s="167"/>
      <c r="D206" s="167"/>
      <c r="E206" s="116" t="s">
        <v>110</v>
      </c>
      <c r="F206" s="109">
        <v>985</v>
      </c>
      <c r="G206" s="110">
        <v>985</v>
      </c>
      <c r="H206" s="110">
        <v>0</v>
      </c>
      <c r="I206" s="110"/>
    </row>
    <row r="207" spans="2:9" ht="30" customHeight="1" x14ac:dyDescent="0.25">
      <c r="B207" s="162"/>
      <c r="C207" s="163"/>
      <c r="D207" s="164"/>
      <c r="E207" s="116"/>
      <c r="F207" s="109"/>
      <c r="G207" s="110"/>
      <c r="H207" s="110"/>
      <c r="I207" s="110"/>
    </row>
    <row r="208" spans="2:9" ht="30" customHeight="1" x14ac:dyDescent="0.25">
      <c r="B208" s="162"/>
      <c r="C208" s="163"/>
      <c r="D208" s="164"/>
      <c r="E208" s="116"/>
      <c r="F208" s="109"/>
      <c r="G208" s="110"/>
      <c r="H208" s="110"/>
      <c r="I208" s="110"/>
    </row>
    <row r="209" spans="2:10" ht="30" customHeight="1" x14ac:dyDescent="0.25">
      <c r="B209" s="177" t="s">
        <v>157</v>
      </c>
      <c r="C209" s="187"/>
      <c r="D209" s="188"/>
      <c r="E209" s="126" t="s">
        <v>212</v>
      </c>
      <c r="F209" s="113">
        <f>F210</f>
        <v>147</v>
      </c>
      <c r="G209" s="113">
        <f>G14</f>
        <v>147</v>
      </c>
      <c r="H209" s="113">
        <f>H14</f>
        <v>146.71</v>
      </c>
      <c r="I209" s="114"/>
      <c r="J209" s="205"/>
    </row>
    <row r="210" spans="2:10" ht="30" customHeight="1" x14ac:dyDescent="0.25">
      <c r="B210" s="180"/>
      <c r="C210" s="181"/>
      <c r="D210" s="182"/>
      <c r="E210" s="117" t="s">
        <v>187</v>
      </c>
      <c r="F210" s="111">
        <f>F211</f>
        <v>147</v>
      </c>
      <c r="G210" s="111"/>
      <c r="H210" s="111">
        <f t="shared" ref="H210" si="65">H211</f>
        <v>0</v>
      </c>
      <c r="I210" s="112"/>
      <c r="J210" s="205"/>
    </row>
    <row r="211" spans="2:10" ht="30" customHeight="1" x14ac:dyDescent="0.25">
      <c r="B211" s="169">
        <v>3</v>
      </c>
      <c r="C211" s="169"/>
      <c r="D211" s="169"/>
      <c r="E211" s="118" t="s">
        <v>3</v>
      </c>
      <c r="F211" s="107">
        <f>F212</f>
        <v>147</v>
      </c>
      <c r="G211" s="107">
        <f>G212</f>
        <v>147</v>
      </c>
      <c r="H211" s="107">
        <f>H212</f>
        <v>0</v>
      </c>
      <c r="I211" s="108">
        <f>H211/G211*100</f>
        <v>0</v>
      </c>
      <c r="J211" s="205"/>
    </row>
    <row r="212" spans="2:10" ht="30" customHeight="1" x14ac:dyDescent="0.25">
      <c r="B212" s="168">
        <v>32</v>
      </c>
      <c r="C212" s="168"/>
      <c r="D212" s="168"/>
      <c r="E212" s="119" t="s">
        <v>12</v>
      </c>
      <c r="F212" s="109">
        <f>F214</f>
        <v>147</v>
      </c>
      <c r="G212" s="109">
        <f>G214</f>
        <v>147</v>
      </c>
      <c r="H212" s="109">
        <f>H214</f>
        <v>0</v>
      </c>
      <c r="I212" s="110">
        <f>H212/G212*100</f>
        <v>0</v>
      </c>
      <c r="J212" s="205"/>
    </row>
    <row r="213" spans="2:10" ht="30" customHeight="1" x14ac:dyDescent="0.25">
      <c r="B213" s="167">
        <v>323</v>
      </c>
      <c r="C213" s="167"/>
      <c r="D213" s="167"/>
      <c r="E213" s="116" t="s">
        <v>115</v>
      </c>
      <c r="F213" s="109">
        <f>F214</f>
        <v>147</v>
      </c>
      <c r="G213" s="109">
        <f>G214</f>
        <v>147</v>
      </c>
      <c r="H213" s="109">
        <f>H214</f>
        <v>0</v>
      </c>
      <c r="I213" s="110">
        <f>H213/G213*100</f>
        <v>0</v>
      </c>
      <c r="J213" s="205"/>
    </row>
    <row r="214" spans="2:10" ht="30" customHeight="1" x14ac:dyDescent="0.25">
      <c r="B214" s="167">
        <v>3232</v>
      </c>
      <c r="C214" s="167"/>
      <c r="D214" s="167"/>
      <c r="E214" s="116" t="s">
        <v>117</v>
      </c>
      <c r="F214" s="109">
        <v>147</v>
      </c>
      <c r="G214" s="110">
        <v>147</v>
      </c>
      <c r="H214" s="109">
        <v>0</v>
      </c>
      <c r="I214" s="110"/>
      <c r="J214" s="205"/>
    </row>
    <row r="215" spans="2:10" ht="30" customHeight="1" x14ac:dyDescent="0.25">
      <c r="B215" s="162"/>
      <c r="C215" s="171"/>
      <c r="D215" s="172"/>
      <c r="E215" s="116"/>
      <c r="F215" s="109"/>
      <c r="G215" s="110"/>
      <c r="H215" s="110"/>
      <c r="I215" s="110"/>
      <c r="J215" s="205"/>
    </row>
  </sheetData>
  <mergeCells count="212">
    <mergeCell ref="B211:D211"/>
    <mergeCell ref="B212:D212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67:D167"/>
    <mergeCell ref="B168:D168"/>
    <mergeCell ref="B169:D169"/>
    <mergeCell ref="B14:D14"/>
    <mergeCell ref="B172:D172"/>
    <mergeCell ref="B173:D173"/>
    <mergeCell ref="B174:D174"/>
    <mergeCell ref="B175:D175"/>
    <mergeCell ref="B207:D207"/>
    <mergeCell ref="B208:D208"/>
    <mergeCell ref="B209:D209"/>
    <mergeCell ref="B210:D210"/>
    <mergeCell ref="B18:D18"/>
    <mergeCell ref="B19:D19"/>
    <mergeCell ref="B20:D20"/>
    <mergeCell ref="B171:D171"/>
    <mergeCell ref="B170:D170"/>
    <mergeCell ref="B215:D215"/>
    <mergeCell ref="B60:D60"/>
    <mergeCell ref="B45:D45"/>
    <mergeCell ref="B204:D204"/>
    <mergeCell ref="B205:D205"/>
    <mergeCell ref="B206:D206"/>
    <mergeCell ref="B213:D213"/>
    <mergeCell ref="B214:D214"/>
    <mergeCell ref="B202:D202"/>
    <mergeCell ref="B203:D203"/>
    <mergeCell ref="B196:D196"/>
    <mergeCell ref="B197:D197"/>
    <mergeCell ref="B198:D198"/>
    <mergeCell ref="B200:D200"/>
    <mergeCell ref="B201:D201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66:D166"/>
    <mergeCell ref="B177:D177"/>
    <mergeCell ref="B178:D178"/>
    <mergeCell ref="B179:D179"/>
    <mergeCell ref="B180:D180"/>
    <mergeCell ref="B176:D176"/>
    <mergeCell ref="B161:D161"/>
    <mergeCell ref="B162:D162"/>
    <mergeCell ref="B163:D163"/>
    <mergeCell ref="B164:D164"/>
    <mergeCell ref="B165:D165"/>
    <mergeCell ref="B160:D160"/>
    <mergeCell ref="B138:D138"/>
    <mergeCell ref="B139:D139"/>
    <mergeCell ref="B140:D140"/>
    <mergeCell ref="B141:D141"/>
    <mergeCell ref="B143:D143"/>
    <mergeCell ref="B144:D144"/>
    <mergeCell ref="B145:D145"/>
    <mergeCell ref="B146:D146"/>
    <mergeCell ref="B159:D159"/>
    <mergeCell ref="B133:D133"/>
    <mergeCell ref="B134:D134"/>
    <mergeCell ref="B135:D135"/>
    <mergeCell ref="B136:D136"/>
    <mergeCell ref="B137:D137"/>
    <mergeCell ref="B128:D128"/>
    <mergeCell ref="B129:D129"/>
    <mergeCell ref="B130:D130"/>
    <mergeCell ref="B131:D131"/>
    <mergeCell ref="B132:D132"/>
    <mergeCell ref="B123:D123"/>
    <mergeCell ref="B124:D124"/>
    <mergeCell ref="B125:D125"/>
    <mergeCell ref="B126:D126"/>
    <mergeCell ref="B127:D127"/>
    <mergeCell ref="B117:D117"/>
    <mergeCell ref="B118:D118"/>
    <mergeCell ref="B119:D119"/>
    <mergeCell ref="B120:D120"/>
    <mergeCell ref="B121:D121"/>
    <mergeCell ref="B112:D112"/>
    <mergeCell ref="B113:D113"/>
    <mergeCell ref="B114:D114"/>
    <mergeCell ref="B115:D115"/>
    <mergeCell ref="B116:D116"/>
    <mergeCell ref="B34:D34"/>
    <mergeCell ref="B33:D33"/>
    <mergeCell ref="B27:D27"/>
    <mergeCell ref="B26:D26"/>
    <mergeCell ref="B32:D32"/>
    <mergeCell ref="B31:D31"/>
    <mergeCell ref="B30:D30"/>
    <mergeCell ref="B29:D29"/>
    <mergeCell ref="B28:D28"/>
    <mergeCell ref="B39:D39"/>
    <mergeCell ref="B38:D38"/>
    <mergeCell ref="B37:D37"/>
    <mergeCell ref="B36:D36"/>
    <mergeCell ref="B35:D35"/>
    <mergeCell ref="B44:D44"/>
    <mergeCell ref="B43:D43"/>
    <mergeCell ref="B42:D42"/>
    <mergeCell ref="B41:D41"/>
    <mergeCell ref="B40:D40"/>
    <mergeCell ref="B50:D50"/>
    <mergeCell ref="B49:D49"/>
    <mergeCell ref="B48:D48"/>
    <mergeCell ref="B47:D47"/>
    <mergeCell ref="B46:D46"/>
    <mergeCell ref="B55:D55"/>
    <mergeCell ref="B54:D54"/>
    <mergeCell ref="B53:D53"/>
    <mergeCell ref="B52:D52"/>
    <mergeCell ref="B51:D51"/>
    <mergeCell ref="B61:D61"/>
    <mergeCell ref="B59:D59"/>
    <mergeCell ref="B58:D58"/>
    <mergeCell ref="B57:D57"/>
    <mergeCell ref="B56:D56"/>
    <mergeCell ref="B66:D66"/>
    <mergeCell ref="B65:D65"/>
    <mergeCell ref="B64:D64"/>
    <mergeCell ref="B63:D63"/>
    <mergeCell ref="B62:D62"/>
    <mergeCell ref="B70:D70"/>
    <mergeCell ref="B69:D69"/>
    <mergeCell ref="B68:D68"/>
    <mergeCell ref="B67:D67"/>
    <mergeCell ref="B76:D76"/>
    <mergeCell ref="B75:D75"/>
    <mergeCell ref="B74:D74"/>
    <mergeCell ref="B73:D73"/>
    <mergeCell ref="B72:D72"/>
    <mergeCell ref="B79:D79"/>
    <mergeCell ref="B78:D78"/>
    <mergeCell ref="B77:D77"/>
    <mergeCell ref="B86:D86"/>
    <mergeCell ref="B85:D85"/>
    <mergeCell ref="B84:D84"/>
    <mergeCell ref="B83:D83"/>
    <mergeCell ref="B82:D82"/>
    <mergeCell ref="B71:D71"/>
    <mergeCell ref="B104:D104"/>
    <mergeCell ref="B15:D15"/>
    <mergeCell ref="B16:D16"/>
    <mergeCell ref="B17:D17"/>
    <mergeCell ref="B21:D21"/>
    <mergeCell ref="B22:D22"/>
    <mergeCell ref="B23:D23"/>
    <mergeCell ref="B24:D24"/>
    <mergeCell ref="B25:D25"/>
    <mergeCell ref="B103:D103"/>
    <mergeCell ref="B98:D98"/>
    <mergeCell ref="B97:D97"/>
    <mergeCell ref="B91:D91"/>
    <mergeCell ref="B90:D90"/>
    <mergeCell ref="B89:D89"/>
    <mergeCell ref="B88:D88"/>
    <mergeCell ref="B87:D87"/>
    <mergeCell ref="B96:D96"/>
    <mergeCell ref="B95:D95"/>
    <mergeCell ref="B94:D94"/>
    <mergeCell ref="B93:D93"/>
    <mergeCell ref="B92:D92"/>
    <mergeCell ref="B81:D81"/>
    <mergeCell ref="B80:D80"/>
    <mergeCell ref="B199:D199"/>
    <mergeCell ref="B102:D102"/>
    <mergeCell ref="B101:D101"/>
    <mergeCell ref="B100:D100"/>
    <mergeCell ref="B99:D99"/>
    <mergeCell ref="B2:I2"/>
    <mergeCell ref="B11:D11"/>
    <mergeCell ref="B13:D13"/>
    <mergeCell ref="B4:I4"/>
    <mergeCell ref="B6:E6"/>
    <mergeCell ref="B7:E7"/>
    <mergeCell ref="B8:D8"/>
    <mergeCell ref="B122:D122"/>
    <mergeCell ref="B142:D142"/>
    <mergeCell ref="B106:D106"/>
    <mergeCell ref="B107:D107"/>
    <mergeCell ref="B108:D108"/>
    <mergeCell ref="B109:D109"/>
    <mergeCell ref="B111:D111"/>
    <mergeCell ref="B110:D110"/>
    <mergeCell ref="B105:D105"/>
    <mergeCell ref="B9:D9"/>
    <mergeCell ref="B10:D10"/>
    <mergeCell ref="B12:D12"/>
  </mergeCells>
  <pageMargins left="0.7" right="0.7" top="0.75" bottom="0.75" header="0.3" footer="0.3"/>
  <pageSetup paperSize="9" scale="67" fitToHeight="8" orientation="landscape" r:id="rId1"/>
  <rowBreaks count="9" manualBreakCount="9">
    <brk id="26" max="16383" man="1"/>
    <brk id="46" max="16383" man="1"/>
    <brk id="67" max="16383" man="1"/>
    <brk id="91" max="16383" man="1"/>
    <brk id="111" max="16383" man="1"/>
    <brk id="131" max="16383" man="1"/>
    <brk id="151" max="16383" man="1"/>
    <brk id="176" max="10" man="1"/>
    <brk id="19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workbookViewId="0">
      <selection activeCell="B3" sqref="B3:L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2" ht="18" customHeight="1" x14ac:dyDescent="0.25">
      <c r="B2" s="150" t="s">
        <v>66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2:12" ht="15.75" customHeight="1" x14ac:dyDescent="0.25">
      <c r="B3" s="150" t="s">
        <v>38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2:12" ht="18" x14ac:dyDescent="0.25">
      <c r="B4" s="20"/>
      <c r="C4" s="20"/>
      <c r="D4" s="20"/>
      <c r="E4" s="20"/>
      <c r="F4" s="20"/>
      <c r="G4" s="20"/>
      <c r="H4" s="20"/>
      <c r="I4" s="20"/>
      <c r="J4" s="3"/>
      <c r="K4" s="3"/>
      <c r="L4" s="3"/>
    </row>
    <row r="5" spans="2:12" ht="25.5" customHeight="1" x14ac:dyDescent="0.25">
      <c r="B5" s="159" t="s">
        <v>6</v>
      </c>
      <c r="C5" s="160"/>
      <c r="D5" s="160"/>
      <c r="E5" s="160"/>
      <c r="F5" s="161"/>
      <c r="G5" s="41" t="s">
        <v>207</v>
      </c>
      <c r="H5" s="39" t="s">
        <v>51</v>
      </c>
      <c r="I5" s="41" t="s">
        <v>50</v>
      </c>
      <c r="J5" s="41" t="s">
        <v>205</v>
      </c>
      <c r="K5" s="41" t="s">
        <v>16</v>
      </c>
      <c r="L5" s="41" t="s">
        <v>49</v>
      </c>
    </row>
    <row r="6" spans="2:12" x14ac:dyDescent="0.25">
      <c r="B6" s="159">
        <v>1</v>
      </c>
      <c r="C6" s="160"/>
      <c r="D6" s="160"/>
      <c r="E6" s="160"/>
      <c r="F6" s="161"/>
      <c r="G6" s="41">
        <v>2</v>
      </c>
      <c r="H6" s="41">
        <v>3</v>
      </c>
      <c r="I6" s="41">
        <v>4</v>
      </c>
      <c r="J6" s="41">
        <v>5</v>
      </c>
      <c r="K6" s="41" t="s">
        <v>18</v>
      </c>
      <c r="L6" s="41" t="s">
        <v>19</v>
      </c>
    </row>
    <row r="7" spans="2:12" ht="25.5" x14ac:dyDescent="0.25">
      <c r="B7" s="7">
        <v>8</v>
      </c>
      <c r="C7" s="7"/>
      <c r="D7" s="7"/>
      <c r="E7" s="7"/>
      <c r="F7" s="7" t="s">
        <v>8</v>
      </c>
      <c r="G7" s="5"/>
      <c r="H7" s="5"/>
      <c r="I7" s="5"/>
      <c r="J7" s="30"/>
      <c r="K7" s="30"/>
      <c r="L7" s="30"/>
    </row>
    <row r="8" spans="2:12" x14ac:dyDescent="0.25">
      <c r="B8" s="7"/>
      <c r="C8" s="12">
        <v>84</v>
      </c>
      <c r="D8" s="12"/>
      <c r="E8" s="12"/>
      <c r="F8" s="12" t="s">
        <v>13</v>
      </c>
      <c r="G8" s="5"/>
      <c r="H8" s="5"/>
      <c r="I8" s="5"/>
      <c r="J8" s="30"/>
      <c r="K8" s="30"/>
      <c r="L8" s="30"/>
    </row>
    <row r="9" spans="2:12" ht="51" x14ac:dyDescent="0.25">
      <c r="B9" s="8"/>
      <c r="C9" s="8"/>
      <c r="D9" s="8">
        <v>841</v>
      </c>
      <c r="E9" s="8"/>
      <c r="F9" s="31" t="s">
        <v>39</v>
      </c>
      <c r="G9" s="5"/>
      <c r="H9" s="5"/>
      <c r="I9" s="5"/>
      <c r="J9" s="30"/>
      <c r="K9" s="30"/>
      <c r="L9" s="30"/>
    </row>
    <row r="10" spans="2:12" ht="25.5" x14ac:dyDescent="0.25">
      <c r="B10" s="8"/>
      <c r="C10" s="8"/>
      <c r="D10" s="8"/>
      <c r="E10" s="8">
        <v>8413</v>
      </c>
      <c r="F10" s="31" t="s">
        <v>40</v>
      </c>
      <c r="G10" s="5"/>
      <c r="H10" s="5"/>
      <c r="I10" s="5"/>
      <c r="J10" s="30"/>
      <c r="K10" s="30"/>
      <c r="L10" s="30"/>
    </row>
    <row r="11" spans="2:12" x14ac:dyDescent="0.25">
      <c r="B11" s="8"/>
      <c r="C11" s="8"/>
      <c r="D11" s="8"/>
      <c r="E11" s="9" t="s">
        <v>23</v>
      </c>
      <c r="F11" s="14"/>
      <c r="G11" s="5"/>
      <c r="H11" s="5"/>
      <c r="I11" s="5"/>
      <c r="J11" s="30"/>
      <c r="K11" s="30"/>
      <c r="L11" s="30"/>
    </row>
    <row r="12" spans="2:12" ht="25.5" x14ac:dyDescent="0.25">
      <c r="B12" s="10">
        <v>5</v>
      </c>
      <c r="C12" s="11"/>
      <c r="D12" s="11"/>
      <c r="E12" s="11"/>
      <c r="F12" s="23" t="s">
        <v>9</v>
      </c>
      <c r="G12" s="5"/>
      <c r="H12" s="5"/>
      <c r="I12" s="5"/>
      <c r="J12" s="30"/>
      <c r="K12" s="30"/>
      <c r="L12" s="30"/>
    </row>
    <row r="13" spans="2:12" ht="25.5" x14ac:dyDescent="0.25">
      <c r="B13" s="12"/>
      <c r="C13" s="12">
        <v>54</v>
      </c>
      <c r="D13" s="12"/>
      <c r="E13" s="12"/>
      <c r="F13" s="24" t="s">
        <v>14</v>
      </c>
      <c r="G13" s="5"/>
      <c r="H13" s="5"/>
      <c r="I13" s="6"/>
      <c r="J13" s="30"/>
      <c r="K13" s="30"/>
      <c r="L13" s="30"/>
    </row>
    <row r="14" spans="2:12" ht="63.75" x14ac:dyDescent="0.25">
      <c r="B14" s="12"/>
      <c r="C14" s="12"/>
      <c r="D14" s="12">
        <v>541</v>
      </c>
      <c r="E14" s="31"/>
      <c r="F14" s="31" t="s">
        <v>41</v>
      </c>
      <c r="G14" s="5"/>
      <c r="H14" s="5"/>
      <c r="I14" s="6"/>
      <c r="J14" s="30"/>
      <c r="K14" s="30"/>
      <c r="L14" s="30"/>
    </row>
    <row r="15" spans="2:12" ht="38.25" x14ac:dyDescent="0.25">
      <c r="B15" s="12"/>
      <c r="C15" s="12"/>
      <c r="D15" s="12"/>
      <c r="E15" s="31">
        <v>5413</v>
      </c>
      <c r="F15" s="31" t="s">
        <v>42</v>
      </c>
      <c r="G15" s="5"/>
      <c r="H15" s="5"/>
      <c r="I15" s="6"/>
      <c r="J15" s="30"/>
      <c r="K15" s="30"/>
      <c r="L15" s="30"/>
    </row>
    <row r="16" spans="2:12" x14ac:dyDescent="0.25">
      <c r="B16" s="13" t="s">
        <v>15</v>
      </c>
      <c r="C16" s="11"/>
      <c r="D16" s="11"/>
      <c r="E16" s="11"/>
      <c r="F16" s="23" t="s">
        <v>23</v>
      </c>
      <c r="G16" s="5"/>
      <c r="H16" s="5"/>
      <c r="I16" s="5"/>
      <c r="J16" s="30"/>
      <c r="K16" s="30"/>
      <c r="L16" s="30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workbookViewId="0">
      <selection activeCell="B2" sqref="B2:H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0"/>
      <c r="C1" s="20"/>
      <c r="D1" s="20"/>
      <c r="E1" s="20"/>
      <c r="F1" s="3"/>
      <c r="G1" s="3"/>
      <c r="H1" s="3"/>
    </row>
    <row r="2" spans="2:8" ht="15.75" customHeight="1" x14ac:dyDescent="0.25">
      <c r="B2" s="150" t="s">
        <v>43</v>
      </c>
      <c r="C2" s="150"/>
      <c r="D2" s="150"/>
      <c r="E2" s="150"/>
      <c r="F2" s="150"/>
      <c r="G2" s="150"/>
      <c r="H2" s="150"/>
    </row>
    <row r="3" spans="2:8" ht="18" x14ac:dyDescent="0.25">
      <c r="B3" s="20"/>
      <c r="C3" s="20"/>
      <c r="D3" s="20"/>
      <c r="E3" s="20"/>
      <c r="F3" s="3"/>
      <c r="G3" s="3"/>
      <c r="H3" s="3"/>
    </row>
    <row r="4" spans="2:8" ht="25.5" x14ac:dyDescent="0.25">
      <c r="B4" s="39" t="s">
        <v>6</v>
      </c>
      <c r="C4" s="39" t="s">
        <v>206</v>
      </c>
      <c r="D4" s="39" t="s">
        <v>51</v>
      </c>
      <c r="E4" s="39" t="s">
        <v>48</v>
      </c>
      <c r="F4" s="39" t="s">
        <v>205</v>
      </c>
      <c r="G4" s="39" t="s">
        <v>16</v>
      </c>
      <c r="H4" s="39" t="s">
        <v>49</v>
      </c>
    </row>
    <row r="5" spans="2:8" x14ac:dyDescent="0.25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18</v>
      </c>
      <c r="H5" s="39" t="s">
        <v>19</v>
      </c>
    </row>
    <row r="6" spans="2:8" x14ac:dyDescent="0.25">
      <c r="B6" s="7" t="s">
        <v>44</v>
      </c>
      <c r="C6" s="5"/>
      <c r="D6" s="5"/>
      <c r="E6" s="6"/>
      <c r="F6" s="30"/>
      <c r="G6" s="30"/>
      <c r="H6" s="30"/>
    </row>
    <row r="7" spans="2:8" x14ac:dyDescent="0.25">
      <c r="B7" s="7" t="s">
        <v>34</v>
      </c>
      <c r="C7" s="5"/>
      <c r="D7" s="5"/>
      <c r="E7" s="5"/>
      <c r="F7" s="30"/>
      <c r="G7" s="30"/>
      <c r="H7" s="30"/>
    </row>
    <row r="8" spans="2:8" x14ac:dyDescent="0.25">
      <c r="B8" s="34" t="s">
        <v>33</v>
      </c>
      <c r="C8" s="5"/>
      <c r="D8" s="5"/>
      <c r="E8" s="5"/>
      <c r="F8" s="30"/>
      <c r="G8" s="30"/>
      <c r="H8" s="30"/>
    </row>
    <row r="9" spans="2:8" x14ac:dyDescent="0.25">
      <c r="B9" s="33" t="s">
        <v>32</v>
      </c>
      <c r="C9" s="5"/>
      <c r="D9" s="5"/>
      <c r="E9" s="5"/>
      <c r="F9" s="30"/>
      <c r="G9" s="30"/>
      <c r="H9" s="30"/>
    </row>
    <row r="10" spans="2:8" x14ac:dyDescent="0.25">
      <c r="B10" s="33" t="s">
        <v>23</v>
      </c>
      <c r="C10" s="5"/>
      <c r="D10" s="5"/>
      <c r="E10" s="5"/>
      <c r="F10" s="30"/>
      <c r="G10" s="30"/>
      <c r="H10" s="30"/>
    </row>
    <row r="11" spans="2:8" x14ac:dyDescent="0.25">
      <c r="B11" s="7" t="s">
        <v>31</v>
      </c>
      <c r="C11" s="5"/>
      <c r="D11" s="5"/>
      <c r="E11" s="6"/>
      <c r="F11" s="30"/>
      <c r="G11" s="30"/>
      <c r="H11" s="30"/>
    </row>
    <row r="12" spans="2:8" x14ac:dyDescent="0.25">
      <c r="B12" s="32" t="s">
        <v>30</v>
      </c>
      <c r="C12" s="5"/>
      <c r="D12" s="5"/>
      <c r="E12" s="6"/>
      <c r="F12" s="30"/>
      <c r="G12" s="30"/>
      <c r="H12" s="30"/>
    </row>
    <row r="13" spans="2:8" x14ac:dyDescent="0.25">
      <c r="B13" s="7" t="s">
        <v>29</v>
      </c>
      <c r="C13" s="5"/>
      <c r="D13" s="5"/>
      <c r="E13" s="6"/>
      <c r="F13" s="30"/>
      <c r="G13" s="30"/>
      <c r="H13" s="30"/>
    </row>
    <row r="14" spans="2:8" x14ac:dyDescent="0.25">
      <c r="B14" s="32" t="s">
        <v>28</v>
      </c>
      <c r="C14" s="5"/>
      <c r="D14" s="5"/>
      <c r="E14" s="6"/>
      <c r="F14" s="30"/>
      <c r="G14" s="30"/>
      <c r="H14" s="30"/>
    </row>
    <row r="15" spans="2:8" x14ac:dyDescent="0.25">
      <c r="B15" s="12" t="s">
        <v>15</v>
      </c>
      <c r="C15" s="5"/>
      <c r="D15" s="5"/>
      <c r="E15" s="6"/>
      <c r="F15" s="30"/>
      <c r="G15" s="30"/>
      <c r="H15" s="30"/>
    </row>
    <row r="16" spans="2:8" x14ac:dyDescent="0.25">
      <c r="B16" s="32"/>
      <c r="C16" s="5"/>
      <c r="D16" s="5"/>
      <c r="E16" s="6"/>
      <c r="F16" s="30"/>
      <c r="G16" s="30"/>
      <c r="H16" s="30"/>
    </row>
    <row r="17" spans="2:8" ht="15.75" customHeight="1" x14ac:dyDescent="0.25">
      <c r="B17" s="7" t="s">
        <v>45</v>
      </c>
      <c r="C17" s="5"/>
      <c r="D17" s="5"/>
      <c r="E17" s="6"/>
      <c r="F17" s="30"/>
      <c r="G17" s="30"/>
      <c r="H17" s="30"/>
    </row>
    <row r="18" spans="2:8" ht="15.75" customHeight="1" x14ac:dyDescent="0.25">
      <c r="B18" s="7" t="s">
        <v>34</v>
      </c>
      <c r="C18" s="5"/>
      <c r="D18" s="5"/>
      <c r="E18" s="5"/>
      <c r="F18" s="30"/>
      <c r="G18" s="30"/>
      <c r="H18" s="30"/>
    </row>
    <row r="19" spans="2:8" x14ac:dyDescent="0.25">
      <c r="B19" s="34" t="s">
        <v>33</v>
      </c>
      <c r="C19" s="5"/>
      <c r="D19" s="5"/>
      <c r="E19" s="5"/>
      <c r="F19" s="30"/>
      <c r="G19" s="30"/>
      <c r="H19" s="30"/>
    </row>
    <row r="20" spans="2:8" x14ac:dyDescent="0.25">
      <c r="B20" s="33" t="s">
        <v>32</v>
      </c>
      <c r="C20" s="5"/>
      <c r="D20" s="5"/>
      <c r="E20" s="5"/>
      <c r="F20" s="30"/>
      <c r="G20" s="30"/>
      <c r="H20" s="30"/>
    </row>
    <row r="21" spans="2:8" x14ac:dyDescent="0.25">
      <c r="B21" s="33" t="s">
        <v>23</v>
      </c>
      <c r="C21" s="5"/>
      <c r="D21" s="5"/>
      <c r="E21" s="5"/>
      <c r="F21" s="30"/>
      <c r="G21" s="30"/>
      <c r="H21" s="30"/>
    </row>
    <row r="22" spans="2:8" x14ac:dyDescent="0.25">
      <c r="B22" s="7" t="s">
        <v>31</v>
      </c>
      <c r="C22" s="5"/>
      <c r="D22" s="5"/>
      <c r="E22" s="6"/>
      <c r="F22" s="30"/>
      <c r="G22" s="30"/>
      <c r="H22" s="30"/>
    </row>
    <row r="23" spans="2:8" x14ac:dyDescent="0.25">
      <c r="B23" s="32" t="s">
        <v>30</v>
      </c>
      <c r="C23" s="5"/>
      <c r="D23" s="5"/>
      <c r="E23" s="6"/>
      <c r="F23" s="30"/>
      <c r="G23" s="30"/>
      <c r="H23" s="30"/>
    </row>
    <row r="24" spans="2:8" x14ac:dyDescent="0.25">
      <c r="B24" s="7" t="s">
        <v>29</v>
      </c>
      <c r="C24" s="5"/>
      <c r="D24" s="5"/>
      <c r="E24" s="6"/>
      <c r="F24" s="30"/>
      <c r="G24" s="30"/>
      <c r="H24" s="30"/>
    </row>
    <row r="25" spans="2:8" x14ac:dyDescent="0.25">
      <c r="B25" s="32" t="s">
        <v>28</v>
      </c>
      <c r="C25" s="5"/>
      <c r="D25" s="5"/>
      <c r="E25" s="6"/>
      <c r="F25" s="30"/>
      <c r="G25" s="30"/>
      <c r="H25" s="30"/>
    </row>
    <row r="26" spans="2:8" x14ac:dyDescent="0.25">
      <c r="B26" s="12" t="s">
        <v>15</v>
      </c>
      <c r="C26" s="5"/>
      <c r="D26" s="5"/>
      <c r="E26" s="6"/>
      <c r="F26" s="30"/>
      <c r="G26" s="30"/>
      <c r="H26" s="30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Programska klasifikacija</vt:lpstr>
      <vt:lpstr>Račun financiranja </vt:lpstr>
      <vt:lpstr>Račun fin prema izvorima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2024-03-25T16:16:54Z</cp:lastPrinted>
  <dcterms:created xsi:type="dcterms:W3CDTF">2022-08-12T12:51:27Z</dcterms:created>
  <dcterms:modified xsi:type="dcterms:W3CDTF">2024-03-25T16:17:00Z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